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 tabRatio="960" activeTab="1"/>
  </bookViews>
  <sheets>
    <sheet name="Приложение 1" sheetId="10" r:id="rId1"/>
    <sheet name="Приложение 2" sheetId="3" r:id="rId2"/>
    <sheet name="Приложение 3" sheetId="2" r:id="rId3"/>
    <sheet name="Приложение 4" sheetId="4" r:id="rId4"/>
    <sheet name="Приложение 5" sheetId="13" r:id="rId5"/>
    <sheet name="Приложение 6" sheetId="14" r:id="rId6"/>
  </sheets>
  <definedNames>
    <definedName name="_xlnm._FilterDatabase" localSheetId="1" hidden="1">'Приложение 2'!$A$7:$M$177</definedName>
    <definedName name="_xlnm._FilterDatabase" localSheetId="2" hidden="1">'Приложение 3'!$A$7:$O$134</definedName>
    <definedName name="_xlnm._FilterDatabase" localSheetId="3" hidden="1">'Приложение 4'!$A$7:$L$179</definedName>
    <definedName name="_xlnm.Print_Titles" localSheetId="4">'Приложение 5'!$12:$12</definedName>
    <definedName name="_xlnm.Print_Area" localSheetId="0">'Приложение 1'!$A$1:$E$33</definedName>
    <definedName name="_xlnm.Print_Area" localSheetId="1">'Приложение 2'!$A$1:$M$223</definedName>
    <definedName name="_xlnm.Print_Area" localSheetId="2">'Приложение 3'!$A$1:$K$141</definedName>
    <definedName name="_xlnm.Print_Area" localSheetId="3">'Приложение 4'!$A$1:$L$191</definedName>
    <definedName name="_xlnm.Print_Area" localSheetId="4">'Приложение 5'!$A$1:$E$37</definedName>
  </definedNames>
  <calcPr calcId="114210" fullCalcOnLoad="1" iterateDelta="1E-4"/>
</workbook>
</file>

<file path=xl/calcChain.xml><?xml version="1.0" encoding="utf-8"?>
<calcChain xmlns="http://schemas.openxmlformats.org/spreadsheetml/2006/main">
  <c r="C16" i="10"/>
  <c r="M60" i="3"/>
  <c r="K36"/>
  <c r="B58"/>
  <c r="M57"/>
  <c r="M56"/>
  <c r="L57"/>
  <c r="L56"/>
  <c r="K57"/>
  <c r="K56"/>
  <c r="B57"/>
  <c r="B56"/>
  <c r="K110" i="4"/>
  <c r="K109"/>
  <c r="K108"/>
  <c r="K107"/>
  <c r="J31" i="2"/>
  <c r="J110" i="4"/>
  <c r="J109"/>
  <c r="J108"/>
  <c r="J107"/>
  <c r="I31" i="2"/>
  <c r="L110" i="4"/>
  <c r="L109"/>
  <c r="L108"/>
  <c r="L107"/>
  <c r="K31" i="2"/>
  <c r="I168" i="4"/>
  <c r="I191"/>
  <c r="I185"/>
  <c r="B207" i="3"/>
  <c r="M206"/>
  <c r="M205"/>
  <c r="M204"/>
  <c r="M203"/>
  <c r="K127" i="2"/>
  <c r="K126"/>
  <c r="K125"/>
  <c r="L206" i="3"/>
  <c r="L205"/>
  <c r="L204"/>
  <c r="L203"/>
  <c r="J127" i="2"/>
  <c r="J126"/>
  <c r="J125"/>
  <c r="K206" i="3"/>
  <c r="K205"/>
  <c r="K204"/>
  <c r="K203"/>
  <c r="I127" i="2"/>
  <c r="I126"/>
  <c r="I125"/>
  <c r="B206" i="3"/>
  <c r="B205"/>
  <c r="B204"/>
  <c r="B203"/>
  <c r="B193"/>
  <c r="M192"/>
  <c r="M191"/>
  <c r="M190"/>
  <c r="M189"/>
  <c r="M188"/>
  <c r="M187"/>
  <c r="L192"/>
  <c r="L191"/>
  <c r="L190"/>
  <c r="L189"/>
  <c r="L188"/>
  <c r="L187"/>
  <c r="K192"/>
  <c r="K191"/>
  <c r="K190"/>
  <c r="K189"/>
  <c r="K188"/>
  <c r="K187"/>
  <c r="B192"/>
  <c r="B191"/>
  <c r="B190"/>
  <c r="B189"/>
  <c r="B188"/>
  <c r="B187"/>
  <c r="L121"/>
  <c r="L120"/>
  <c r="L119"/>
  <c r="L118"/>
  <c r="L117"/>
  <c r="L116"/>
  <c r="L115"/>
  <c r="L114"/>
  <c r="M121"/>
  <c r="M120"/>
  <c r="M119"/>
  <c r="M118"/>
  <c r="M117"/>
  <c r="M116"/>
  <c r="M115"/>
  <c r="M114"/>
  <c r="B122"/>
  <c r="K121"/>
  <c r="K120"/>
  <c r="K119"/>
  <c r="K118"/>
  <c r="K117"/>
  <c r="K116"/>
  <c r="K115"/>
  <c r="K114"/>
  <c r="B121"/>
  <c r="B120"/>
  <c r="B119"/>
  <c r="B118"/>
  <c r="B117"/>
  <c r="B116"/>
  <c r="B115"/>
  <c r="B114"/>
  <c r="K117" i="2"/>
  <c r="K116"/>
  <c r="K115"/>
  <c r="K114"/>
  <c r="K113"/>
  <c r="J117"/>
  <c r="J116"/>
  <c r="J115"/>
  <c r="J114"/>
  <c r="J113"/>
  <c r="I66"/>
  <c r="I65"/>
  <c r="I64"/>
  <c r="I63"/>
  <c r="I62"/>
  <c r="I61"/>
  <c r="I60"/>
  <c r="J185" i="4"/>
  <c r="J184"/>
  <c r="J183"/>
  <c r="J182"/>
  <c r="J181"/>
  <c r="J180"/>
  <c r="K66" i="2"/>
  <c r="K65"/>
  <c r="K64"/>
  <c r="K63"/>
  <c r="K62"/>
  <c r="K61"/>
  <c r="K60"/>
  <c r="L185" i="4"/>
  <c r="L184"/>
  <c r="L183"/>
  <c r="L182"/>
  <c r="L181"/>
  <c r="L180"/>
  <c r="J66" i="2"/>
  <c r="J65"/>
  <c r="J64"/>
  <c r="J63"/>
  <c r="J62"/>
  <c r="J61"/>
  <c r="J60"/>
  <c r="I117"/>
  <c r="I116"/>
  <c r="I115"/>
  <c r="I114"/>
  <c r="I113"/>
  <c r="J168" i="4"/>
  <c r="J167"/>
  <c r="J166"/>
  <c r="J165"/>
  <c r="J164"/>
  <c r="J163"/>
  <c r="L168"/>
  <c r="L167"/>
  <c r="L166"/>
  <c r="L165"/>
  <c r="L164"/>
  <c r="L163"/>
  <c r="K168"/>
  <c r="K167"/>
  <c r="K166"/>
  <c r="K165"/>
  <c r="K164"/>
  <c r="K163"/>
  <c r="K185"/>
  <c r="K184"/>
  <c r="K183"/>
  <c r="K182"/>
  <c r="K181"/>
  <c r="K180"/>
  <c r="J191"/>
  <c r="J190"/>
  <c r="J189"/>
  <c r="J188"/>
  <c r="J187"/>
  <c r="J186"/>
  <c r="L191"/>
  <c r="L190"/>
  <c r="L189"/>
  <c r="L188"/>
  <c r="L187"/>
  <c r="L186"/>
  <c r="K191"/>
  <c r="K190"/>
  <c r="K189"/>
  <c r="K188"/>
  <c r="K187"/>
  <c r="K186"/>
  <c r="E32" i="10"/>
  <c r="D32"/>
  <c r="C32"/>
  <c r="D20"/>
  <c r="E20"/>
  <c r="C20"/>
  <c r="K71" i="3"/>
  <c r="H15" i="10"/>
  <c r="H16"/>
  <c r="G15"/>
  <c r="G16"/>
  <c r="I18" i="14"/>
  <c r="I16"/>
  <c r="L147" i="3"/>
  <c r="L146"/>
  <c r="J86" i="2"/>
  <c r="J85"/>
  <c r="J84"/>
  <c r="J83"/>
  <c r="J82"/>
  <c r="J81"/>
  <c r="M147" i="3"/>
  <c r="M146"/>
  <c r="K147"/>
  <c r="K146"/>
  <c r="I86" i="2"/>
  <c r="I85"/>
  <c r="I84"/>
  <c r="I83"/>
  <c r="I82"/>
  <c r="I81"/>
  <c r="B141" i="3"/>
  <c r="B142"/>
  <c r="B143"/>
  <c r="B144"/>
  <c r="B145"/>
  <c r="B146"/>
  <c r="B147"/>
  <c r="B148"/>
  <c r="M145"/>
  <c r="M144"/>
  <c r="M143"/>
  <c r="M142"/>
  <c r="M141"/>
  <c r="L156" i="4"/>
  <c r="L155"/>
  <c r="L154"/>
  <c r="L153"/>
  <c r="L152"/>
  <c r="L151"/>
  <c r="K86" i="2"/>
  <c r="K85"/>
  <c r="K84"/>
  <c r="K83"/>
  <c r="K82"/>
  <c r="K81"/>
  <c r="K156" i="4"/>
  <c r="K155"/>
  <c r="K154"/>
  <c r="K153"/>
  <c r="K152"/>
  <c r="K151"/>
  <c r="L145" i="3"/>
  <c r="L144"/>
  <c r="L143"/>
  <c r="L142"/>
  <c r="L141"/>
  <c r="K145"/>
  <c r="K144"/>
  <c r="K143"/>
  <c r="K142"/>
  <c r="K141"/>
  <c r="J156" i="4"/>
  <c r="J155"/>
  <c r="J154"/>
  <c r="J153"/>
  <c r="J152"/>
  <c r="J151"/>
  <c r="L130" i="3"/>
  <c r="L129"/>
  <c r="M130"/>
  <c r="M129"/>
  <c r="K130"/>
  <c r="K129"/>
  <c r="B124"/>
  <c r="B125"/>
  <c r="B126"/>
  <c r="B127"/>
  <c r="B128"/>
  <c r="B129"/>
  <c r="B130"/>
  <c r="B131"/>
  <c r="L24" i="4"/>
  <c r="L23"/>
  <c r="L22"/>
  <c r="L21"/>
  <c r="L20"/>
  <c r="L19"/>
  <c r="L18"/>
  <c r="L17"/>
  <c r="M128" i="3"/>
  <c r="M127"/>
  <c r="M126"/>
  <c r="M125"/>
  <c r="M124"/>
  <c r="K73" i="2"/>
  <c r="K72"/>
  <c r="K71"/>
  <c r="K70"/>
  <c r="K69"/>
  <c r="K68"/>
  <c r="K24" i="4"/>
  <c r="K23"/>
  <c r="K22"/>
  <c r="K21"/>
  <c r="K20"/>
  <c r="K19"/>
  <c r="K18"/>
  <c r="K17"/>
  <c r="J73" i="2"/>
  <c r="J72"/>
  <c r="J71"/>
  <c r="J70"/>
  <c r="J69"/>
  <c r="J68"/>
  <c r="L128" i="3"/>
  <c r="L127"/>
  <c r="L126"/>
  <c r="L125"/>
  <c r="L124"/>
  <c r="J24" i="4"/>
  <c r="J23"/>
  <c r="J22"/>
  <c r="J21"/>
  <c r="J20"/>
  <c r="J19"/>
  <c r="J18"/>
  <c r="J17"/>
  <c r="K128" i="3"/>
  <c r="K127"/>
  <c r="K126"/>
  <c r="K125"/>
  <c r="K124"/>
  <c r="I73" i="2"/>
  <c r="I72"/>
  <c r="I71"/>
  <c r="I70"/>
  <c r="I69"/>
  <c r="I68"/>
  <c r="K167" i="3"/>
  <c r="K166"/>
  <c r="B168"/>
  <c r="M167"/>
  <c r="M166"/>
  <c r="L46" i="4"/>
  <c r="L45"/>
  <c r="L44"/>
  <c r="L43"/>
  <c r="L42"/>
  <c r="L41"/>
  <c r="L40"/>
  <c r="L167" i="3"/>
  <c r="L166"/>
  <c r="K46" i="4"/>
  <c r="K45"/>
  <c r="K44"/>
  <c r="K43"/>
  <c r="K42"/>
  <c r="K41"/>
  <c r="K40"/>
  <c r="B167" i="3"/>
  <c r="B166"/>
  <c r="B165"/>
  <c r="B164"/>
  <c r="B163"/>
  <c r="I100" i="2"/>
  <c r="I99"/>
  <c r="I98"/>
  <c r="I97"/>
  <c r="J46" i="4"/>
  <c r="J45"/>
  <c r="J44"/>
  <c r="J43"/>
  <c r="J42"/>
  <c r="J41"/>
  <c r="J40"/>
  <c r="K165" i="3"/>
  <c r="K164"/>
  <c r="K163"/>
  <c r="M165"/>
  <c r="M164"/>
  <c r="M163"/>
  <c r="K100" i="2"/>
  <c r="K99"/>
  <c r="K98"/>
  <c r="K97"/>
  <c r="J100"/>
  <c r="J99"/>
  <c r="J98"/>
  <c r="J97"/>
  <c r="L165" i="3"/>
  <c r="L164"/>
  <c r="L163"/>
  <c r="A89" i="2"/>
  <c r="A88"/>
  <c r="G18" i="14"/>
  <c r="G16"/>
  <c r="F18"/>
  <c r="F16"/>
  <c r="A88" i="4"/>
  <c r="A69"/>
  <c r="A68"/>
  <c r="I81"/>
  <c r="A21" i="2"/>
  <c r="A12"/>
  <c r="A11"/>
  <c r="A135"/>
  <c r="A136"/>
  <c r="A139"/>
  <c r="A140"/>
  <c r="A141"/>
  <c r="A219" i="3"/>
  <c r="A138" i="2"/>
  <c r="M222" i="3"/>
  <c r="L81" i="4"/>
  <c r="L80"/>
  <c r="L79"/>
  <c r="L78"/>
  <c r="L77"/>
  <c r="L76"/>
  <c r="L222" i="3"/>
  <c r="L221"/>
  <c r="L220"/>
  <c r="L219"/>
  <c r="L218"/>
  <c r="L217"/>
  <c r="L216"/>
  <c r="K222"/>
  <c r="I141" i="2"/>
  <c r="I140"/>
  <c r="I139"/>
  <c r="I138"/>
  <c r="I137"/>
  <c r="I136"/>
  <c r="I135"/>
  <c r="B223" i="3"/>
  <c r="J81" i="4"/>
  <c r="J80"/>
  <c r="J79"/>
  <c r="J78"/>
  <c r="J77"/>
  <c r="J76"/>
  <c r="K221" i="3"/>
  <c r="K220"/>
  <c r="K219"/>
  <c r="K218"/>
  <c r="K217"/>
  <c r="K216"/>
  <c r="K81" i="4"/>
  <c r="K80"/>
  <c r="K79"/>
  <c r="K78"/>
  <c r="K77"/>
  <c r="K76"/>
  <c r="M221" i="3"/>
  <c r="M220"/>
  <c r="M219"/>
  <c r="M218"/>
  <c r="M217"/>
  <c r="M216"/>
  <c r="K141" i="2"/>
  <c r="K140"/>
  <c r="K139"/>
  <c r="K138"/>
  <c r="K137"/>
  <c r="K136"/>
  <c r="K135"/>
  <c r="J141"/>
  <c r="J140"/>
  <c r="J139"/>
  <c r="J138"/>
  <c r="J137"/>
  <c r="J136"/>
  <c r="J135"/>
  <c r="A218" i="3"/>
  <c r="A137" i="2"/>
  <c r="A29" i="3"/>
  <c r="A20" i="2"/>
  <c r="B216" i="3"/>
  <c r="B217"/>
  <c r="B218"/>
  <c r="B219"/>
  <c r="B220"/>
  <c r="B221"/>
  <c r="B222"/>
  <c r="D18" i="13"/>
  <c r="D17"/>
  <c r="G14" i="14"/>
  <c r="G13"/>
  <c r="G19"/>
  <c r="E18" i="13"/>
  <c r="E17"/>
  <c r="I14" i="14"/>
  <c r="I13"/>
  <c r="I19"/>
  <c r="C18" i="13"/>
  <c r="C17"/>
  <c r="F14" i="14"/>
  <c r="F13"/>
  <c r="F19"/>
  <c r="C22" i="13"/>
  <c r="C21"/>
  <c r="C20"/>
  <c r="C15"/>
  <c r="D22"/>
  <c r="D21"/>
  <c r="D20"/>
  <c r="D15"/>
  <c r="E22"/>
  <c r="E21"/>
  <c r="E20"/>
  <c r="E15"/>
  <c r="E30" i="10"/>
  <c r="E29"/>
  <c r="D30"/>
  <c r="D29"/>
  <c r="C30"/>
  <c r="C29"/>
  <c r="E27"/>
  <c r="D27"/>
  <c r="C27"/>
  <c r="E25"/>
  <c r="D25"/>
  <c r="C25"/>
  <c r="E22"/>
  <c r="E19"/>
  <c r="D22"/>
  <c r="D19"/>
  <c r="C22"/>
  <c r="C19"/>
  <c r="E17"/>
  <c r="D17"/>
  <c r="C17"/>
  <c r="E15"/>
  <c r="D15"/>
  <c r="C15"/>
  <c r="I179" i="4"/>
  <c r="I174"/>
  <c r="I162"/>
  <c r="I150"/>
  <c r="I156"/>
  <c r="A44" i="2"/>
  <c r="A140" i="4"/>
  <c r="I144"/>
  <c r="I139"/>
  <c r="I131"/>
  <c r="I125"/>
  <c r="I120"/>
  <c r="I105"/>
  <c r="I100"/>
  <c r="I94"/>
  <c r="I87"/>
  <c r="I67"/>
  <c r="I60"/>
  <c r="I53"/>
  <c r="I39"/>
  <c r="I46"/>
  <c r="I75"/>
  <c r="I114"/>
  <c r="I110"/>
  <c r="C14" i="10"/>
  <c r="E24"/>
  <c r="D24"/>
  <c r="D14"/>
  <c r="E14"/>
  <c r="C24"/>
  <c r="A31" i="4"/>
  <c r="A26"/>
  <c r="A25"/>
  <c r="I32"/>
  <c r="C13" i="10"/>
  <c r="C12"/>
  <c r="I12"/>
  <c r="E13"/>
  <c r="E12"/>
  <c r="K12"/>
  <c r="D13"/>
  <c r="D12"/>
  <c r="J12"/>
  <c r="A46" i="2"/>
  <c r="A9" i="4"/>
  <c r="A16"/>
  <c r="I16"/>
  <c r="I24"/>
  <c r="I2"/>
  <c r="A32"/>
  <c r="A75"/>
  <c r="A24"/>
  <c r="H2" i="2"/>
  <c r="C2" i="10"/>
  <c r="A39" i="4"/>
  <c r="A46"/>
  <c r="A87"/>
  <c r="A94"/>
  <c r="A100"/>
  <c r="A105"/>
  <c r="A81"/>
  <c r="C2" i="13"/>
  <c r="F2" i="14"/>
  <c r="L17" i="3"/>
  <c r="M17"/>
  <c r="K17"/>
  <c r="L19"/>
  <c r="M19"/>
  <c r="K19"/>
  <c r="L24"/>
  <c r="M24"/>
  <c r="K24"/>
  <c r="L26"/>
  <c r="M26"/>
  <c r="K26"/>
  <c r="L34"/>
  <c r="M34"/>
  <c r="K34"/>
  <c r="L36"/>
  <c r="M36"/>
  <c r="L41"/>
  <c r="L40"/>
  <c r="M41"/>
  <c r="M40"/>
  <c r="K41"/>
  <c r="K40"/>
  <c r="K39"/>
  <c r="L60"/>
  <c r="K60"/>
  <c r="L62"/>
  <c r="M62"/>
  <c r="K62"/>
  <c r="L64"/>
  <c r="M64"/>
  <c r="K64"/>
  <c r="L69"/>
  <c r="M69"/>
  <c r="K69"/>
  <c r="L71"/>
  <c r="M71"/>
  <c r="L75"/>
  <c r="L74"/>
  <c r="M75"/>
  <c r="M74"/>
  <c r="K75"/>
  <c r="K74"/>
  <c r="L80"/>
  <c r="L79"/>
  <c r="M80"/>
  <c r="M79"/>
  <c r="K80"/>
  <c r="K79"/>
  <c r="L87"/>
  <c r="L86"/>
  <c r="M87"/>
  <c r="M86"/>
  <c r="K87"/>
  <c r="K86"/>
  <c r="M95"/>
  <c r="M94"/>
  <c r="L16" i="4"/>
  <c r="L95" i="3"/>
  <c r="L94"/>
  <c r="K16" i="4"/>
  <c r="K95" i="3"/>
  <c r="K94"/>
  <c r="J16" i="4"/>
  <c r="L104" i="3"/>
  <c r="M104"/>
  <c r="K104"/>
  <c r="L106"/>
  <c r="M106"/>
  <c r="K106"/>
  <c r="L110"/>
  <c r="L109"/>
  <c r="M110"/>
  <c r="M109"/>
  <c r="K110"/>
  <c r="K109"/>
  <c r="L138"/>
  <c r="L137"/>
  <c r="M138"/>
  <c r="M137"/>
  <c r="K138"/>
  <c r="K137"/>
  <c r="L155"/>
  <c r="L154"/>
  <c r="M155"/>
  <c r="M154"/>
  <c r="K155"/>
  <c r="K154"/>
  <c r="J32" i="4"/>
  <c r="J31"/>
  <c r="J30"/>
  <c r="J29"/>
  <c r="J28"/>
  <c r="J27"/>
  <c r="J26"/>
  <c r="L161" i="3"/>
  <c r="L160"/>
  <c r="M161"/>
  <c r="M160"/>
  <c r="K161"/>
  <c r="K160"/>
  <c r="M173"/>
  <c r="M172"/>
  <c r="L173"/>
  <c r="L172"/>
  <c r="K173"/>
  <c r="K172"/>
  <c r="L179"/>
  <c r="L178"/>
  <c r="M179"/>
  <c r="M178"/>
  <c r="K179"/>
  <c r="K178"/>
  <c r="L185"/>
  <c r="L184"/>
  <c r="M185"/>
  <c r="M184"/>
  <c r="K185"/>
  <c r="K184"/>
  <c r="L201"/>
  <c r="L200"/>
  <c r="M201"/>
  <c r="M200"/>
  <c r="M199"/>
  <c r="M198"/>
  <c r="K201"/>
  <c r="K200"/>
  <c r="L214"/>
  <c r="M214"/>
  <c r="K214"/>
  <c r="L45"/>
  <c r="M45"/>
  <c r="K45"/>
  <c r="L53"/>
  <c r="M53"/>
  <c r="K53"/>
  <c r="B54"/>
  <c r="B53"/>
  <c r="M23"/>
  <c r="A114" i="4"/>
  <c r="A120"/>
  <c r="A125"/>
  <c r="A131"/>
  <c r="A139"/>
  <c r="A144"/>
  <c r="A150"/>
  <c r="A168"/>
  <c r="A110"/>
  <c r="M197" i="3"/>
  <c r="M196"/>
  <c r="M195"/>
  <c r="M194"/>
  <c r="K23"/>
  <c r="J87" i="4"/>
  <c r="J86"/>
  <c r="J85"/>
  <c r="J84"/>
  <c r="J83"/>
  <c r="J82"/>
  <c r="L23" i="3"/>
  <c r="L22"/>
  <c r="L21"/>
  <c r="L59"/>
  <c r="J32" i="2"/>
  <c r="J30"/>
  <c r="M59" i="3"/>
  <c r="M55"/>
  <c r="M33"/>
  <c r="L94" i="4"/>
  <c r="L93"/>
  <c r="L92"/>
  <c r="L91"/>
  <c r="L90"/>
  <c r="L89"/>
  <c r="M16" i="3"/>
  <c r="K15" i="2"/>
  <c r="K14"/>
  <c r="K13"/>
  <c r="A53" i="4"/>
  <c r="A60"/>
  <c r="A67"/>
  <c r="K33" i="3"/>
  <c r="J94" i="4"/>
  <c r="J93"/>
  <c r="J92"/>
  <c r="J91"/>
  <c r="J90"/>
  <c r="J89"/>
  <c r="L33" i="3"/>
  <c r="K94" i="4"/>
  <c r="K93"/>
  <c r="K92"/>
  <c r="K91"/>
  <c r="K90"/>
  <c r="K89"/>
  <c r="K44" i="3"/>
  <c r="M44"/>
  <c r="M43"/>
  <c r="L68"/>
  <c r="L67"/>
  <c r="M68"/>
  <c r="K35" i="2"/>
  <c r="K34"/>
  <c r="L16" i="3"/>
  <c r="K15" i="4"/>
  <c r="K14"/>
  <c r="K13"/>
  <c r="K12"/>
  <c r="K11"/>
  <c r="K10"/>
  <c r="K9"/>
  <c r="K16" i="3"/>
  <c r="J75" i="4"/>
  <c r="J74"/>
  <c r="J73"/>
  <c r="J72"/>
  <c r="J71"/>
  <c r="J70"/>
  <c r="K85" i="3"/>
  <c r="K84"/>
  <c r="K83"/>
  <c r="K82"/>
  <c r="J144" i="4"/>
  <c r="J143"/>
  <c r="J142"/>
  <c r="J141"/>
  <c r="J140"/>
  <c r="I45" i="2"/>
  <c r="I44"/>
  <c r="I43"/>
  <c r="I42"/>
  <c r="I41"/>
  <c r="K100" i="4"/>
  <c r="K99"/>
  <c r="K98"/>
  <c r="K97"/>
  <c r="K96"/>
  <c r="J27" i="2"/>
  <c r="J26"/>
  <c r="L39" i="3"/>
  <c r="L159"/>
  <c r="L158"/>
  <c r="L157"/>
  <c r="K39" i="4"/>
  <c r="K38"/>
  <c r="K37"/>
  <c r="K36"/>
  <c r="K35"/>
  <c r="K34"/>
  <c r="K33"/>
  <c r="J96" i="2"/>
  <c r="J95"/>
  <c r="J94"/>
  <c r="J93"/>
  <c r="L15" i="4"/>
  <c r="L14"/>
  <c r="L13"/>
  <c r="L12"/>
  <c r="L11"/>
  <c r="L10"/>
  <c r="L9"/>
  <c r="L183" i="3"/>
  <c r="L182"/>
  <c r="L181"/>
  <c r="K67" i="4"/>
  <c r="K66"/>
  <c r="K65"/>
  <c r="K64"/>
  <c r="K63"/>
  <c r="K62"/>
  <c r="K61"/>
  <c r="J112" i="2"/>
  <c r="J111"/>
  <c r="J110"/>
  <c r="J109"/>
  <c r="L73" i="3"/>
  <c r="K125" i="4"/>
  <c r="K124"/>
  <c r="K123"/>
  <c r="K122"/>
  <c r="K121"/>
  <c r="J37" i="2"/>
  <c r="J36"/>
  <c r="L100" i="4"/>
  <c r="L99"/>
  <c r="L98"/>
  <c r="L97"/>
  <c r="L96"/>
  <c r="K27" i="2"/>
  <c r="K26"/>
  <c r="M39" i="3"/>
  <c r="M213"/>
  <c r="M212"/>
  <c r="M211"/>
  <c r="M210"/>
  <c r="M209"/>
  <c r="M208"/>
  <c r="L150" i="4"/>
  <c r="L149"/>
  <c r="L148"/>
  <c r="L147"/>
  <c r="L146"/>
  <c r="L145"/>
  <c r="K134" i="2"/>
  <c r="K133"/>
  <c r="K132"/>
  <c r="K131"/>
  <c r="K130"/>
  <c r="K129"/>
  <c r="K128"/>
  <c r="L171" i="3"/>
  <c r="L170"/>
  <c r="L169"/>
  <c r="K53" i="4"/>
  <c r="K52"/>
  <c r="K51"/>
  <c r="K50"/>
  <c r="K49"/>
  <c r="K48"/>
  <c r="K47"/>
  <c r="J104" i="2"/>
  <c r="J103"/>
  <c r="J102"/>
  <c r="J101"/>
  <c r="L153" i="3"/>
  <c r="L152"/>
  <c r="L151"/>
  <c r="K32" i="4"/>
  <c r="K31"/>
  <c r="K30"/>
  <c r="K29"/>
  <c r="K28"/>
  <c r="K27"/>
  <c r="K26"/>
  <c r="J92" i="2"/>
  <c r="J91"/>
  <c r="J90"/>
  <c r="J89"/>
  <c r="K78" i="3"/>
  <c r="K77"/>
  <c r="J131" i="4"/>
  <c r="J130"/>
  <c r="J129"/>
  <c r="J128"/>
  <c r="J127"/>
  <c r="J126"/>
  <c r="I40" i="2"/>
  <c r="I39"/>
  <c r="I38"/>
  <c r="M183" i="3"/>
  <c r="M182"/>
  <c r="M181"/>
  <c r="L67" i="4"/>
  <c r="L66"/>
  <c r="L65"/>
  <c r="L64"/>
  <c r="L63"/>
  <c r="L62"/>
  <c r="L61"/>
  <c r="K112" i="2"/>
  <c r="K111"/>
  <c r="K110"/>
  <c r="K109"/>
  <c r="M171" i="3"/>
  <c r="M170"/>
  <c r="M169"/>
  <c r="L53" i="4"/>
  <c r="L52"/>
  <c r="L51"/>
  <c r="L50"/>
  <c r="L49"/>
  <c r="L48"/>
  <c r="L47"/>
  <c r="K104" i="2"/>
  <c r="K103"/>
  <c r="K102"/>
  <c r="K101"/>
  <c r="K136" i="3"/>
  <c r="K135"/>
  <c r="K134"/>
  <c r="K133"/>
  <c r="K132"/>
  <c r="K123"/>
  <c r="J162" i="4"/>
  <c r="J161"/>
  <c r="J160"/>
  <c r="J159"/>
  <c r="J158"/>
  <c r="J157"/>
  <c r="I79" i="2"/>
  <c r="I78"/>
  <c r="I77"/>
  <c r="I76"/>
  <c r="I75"/>
  <c r="I74"/>
  <c r="I67"/>
  <c r="L103" i="3"/>
  <c r="M85"/>
  <c r="M84"/>
  <c r="M83"/>
  <c r="M82"/>
  <c r="L144" i="4"/>
  <c r="L143"/>
  <c r="L142"/>
  <c r="L141"/>
  <c r="L140"/>
  <c r="K45" i="2"/>
  <c r="K44"/>
  <c r="K43"/>
  <c r="K42"/>
  <c r="K41"/>
  <c r="L78" i="3"/>
  <c r="L77"/>
  <c r="K131" i="4"/>
  <c r="K130"/>
  <c r="K129"/>
  <c r="K128"/>
  <c r="K127"/>
  <c r="K126"/>
  <c r="J40" i="2"/>
  <c r="J39"/>
  <c r="J38"/>
  <c r="J100" i="4"/>
  <c r="J99"/>
  <c r="J98"/>
  <c r="J97"/>
  <c r="J96"/>
  <c r="I27" i="2"/>
  <c r="I26"/>
  <c r="K183" i="3"/>
  <c r="K182"/>
  <c r="K181"/>
  <c r="J67" i="4"/>
  <c r="J66"/>
  <c r="J65"/>
  <c r="J64"/>
  <c r="J63"/>
  <c r="J62"/>
  <c r="J61"/>
  <c r="I112" i="2"/>
  <c r="I111"/>
  <c r="I110"/>
  <c r="I109"/>
  <c r="K177" i="3"/>
  <c r="K176"/>
  <c r="K175"/>
  <c r="J60" i="4"/>
  <c r="J59"/>
  <c r="J58"/>
  <c r="J57"/>
  <c r="J56"/>
  <c r="J55"/>
  <c r="J54"/>
  <c r="I108" i="2"/>
  <c r="I107"/>
  <c r="I106"/>
  <c r="I105"/>
  <c r="K159" i="3"/>
  <c r="K158"/>
  <c r="K157"/>
  <c r="J39" i="4"/>
  <c r="J38"/>
  <c r="J37"/>
  <c r="J36"/>
  <c r="J35"/>
  <c r="J34"/>
  <c r="J33"/>
  <c r="I96" i="2"/>
  <c r="I95"/>
  <c r="I94"/>
  <c r="I93"/>
  <c r="M136" i="3"/>
  <c r="M135"/>
  <c r="M134"/>
  <c r="M133"/>
  <c r="M132"/>
  <c r="M123"/>
  <c r="L162" i="4"/>
  <c r="L161"/>
  <c r="L160"/>
  <c r="L159"/>
  <c r="L158"/>
  <c r="L157"/>
  <c r="K79" i="2"/>
  <c r="K78"/>
  <c r="K77"/>
  <c r="K76"/>
  <c r="K75"/>
  <c r="K74"/>
  <c r="K67"/>
  <c r="L108" i="3"/>
  <c r="K179" i="4"/>
  <c r="K178"/>
  <c r="K177"/>
  <c r="K176"/>
  <c r="K175"/>
  <c r="J59" i="2"/>
  <c r="J58"/>
  <c r="L93" i="3"/>
  <c r="L92"/>
  <c r="L91"/>
  <c r="L90"/>
  <c r="L89"/>
  <c r="J50" i="2"/>
  <c r="J49"/>
  <c r="J48"/>
  <c r="J47"/>
  <c r="J46"/>
  <c r="L85" i="3"/>
  <c r="L84"/>
  <c r="L83"/>
  <c r="L82"/>
  <c r="K144" i="4"/>
  <c r="K143"/>
  <c r="K142"/>
  <c r="K141"/>
  <c r="K140"/>
  <c r="J45" i="2"/>
  <c r="J44"/>
  <c r="J43"/>
  <c r="J42"/>
  <c r="J41"/>
  <c r="M78" i="3"/>
  <c r="M77"/>
  <c r="L131" i="4"/>
  <c r="L130"/>
  <c r="L129"/>
  <c r="L128"/>
  <c r="L127"/>
  <c r="L126"/>
  <c r="K40" i="2"/>
  <c r="K39"/>
  <c r="K38"/>
  <c r="K73" i="3"/>
  <c r="J125" i="4"/>
  <c r="J124"/>
  <c r="J123"/>
  <c r="J122"/>
  <c r="J121"/>
  <c r="I37" i="2"/>
  <c r="I36"/>
  <c r="L199" i="3"/>
  <c r="L198"/>
  <c r="K139" i="4"/>
  <c r="K138"/>
  <c r="K137"/>
  <c r="K136"/>
  <c r="K135"/>
  <c r="K134"/>
  <c r="J124" i="2"/>
  <c r="J123"/>
  <c r="J122"/>
  <c r="M177" i="3"/>
  <c r="M176"/>
  <c r="M175"/>
  <c r="L60" i="4"/>
  <c r="L59"/>
  <c r="L58"/>
  <c r="L57"/>
  <c r="L56"/>
  <c r="L55"/>
  <c r="L54"/>
  <c r="K108" i="2"/>
  <c r="K107"/>
  <c r="K106"/>
  <c r="K105"/>
  <c r="K108" i="3"/>
  <c r="J179" i="4"/>
  <c r="J178"/>
  <c r="J177"/>
  <c r="J176"/>
  <c r="J175"/>
  <c r="I59" i="2"/>
  <c r="I58"/>
  <c r="L87" i="4"/>
  <c r="L86"/>
  <c r="L85"/>
  <c r="L84"/>
  <c r="L83"/>
  <c r="L82"/>
  <c r="K18" i="2"/>
  <c r="K17"/>
  <c r="K16"/>
  <c r="L213" i="3"/>
  <c r="L212"/>
  <c r="L211"/>
  <c r="L210"/>
  <c r="L209"/>
  <c r="L208"/>
  <c r="K150" i="4"/>
  <c r="K149"/>
  <c r="K148"/>
  <c r="K147"/>
  <c r="K146"/>
  <c r="K145"/>
  <c r="J134" i="2"/>
  <c r="J133"/>
  <c r="J132"/>
  <c r="J131"/>
  <c r="J130"/>
  <c r="J129"/>
  <c r="J128"/>
  <c r="L177" i="3"/>
  <c r="L176"/>
  <c r="L175"/>
  <c r="K60" i="4"/>
  <c r="K59"/>
  <c r="K58"/>
  <c r="K57"/>
  <c r="K56"/>
  <c r="K55"/>
  <c r="K54"/>
  <c r="J108" i="2"/>
  <c r="J107"/>
  <c r="J106"/>
  <c r="J105"/>
  <c r="M108" i="3"/>
  <c r="L179" i="4"/>
  <c r="L178"/>
  <c r="L177"/>
  <c r="L176"/>
  <c r="L175"/>
  <c r="K59" i="2"/>
  <c r="K58"/>
  <c r="K59" i="3"/>
  <c r="K55"/>
  <c r="K199"/>
  <c r="K198"/>
  <c r="J139" i="4"/>
  <c r="J138"/>
  <c r="J137"/>
  <c r="J136"/>
  <c r="J135"/>
  <c r="J134"/>
  <c r="I124" i="2"/>
  <c r="I123"/>
  <c r="I122"/>
  <c r="K213" i="3"/>
  <c r="K212"/>
  <c r="K211"/>
  <c r="K210"/>
  <c r="K209"/>
  <c r="K208"/>
  <c r="J150" i="4"/>
  <c r="J149"/>
  <c r="J148"/>
  <c r="J147"/>
  <c r="J146"/>
  <c r="J145"/>
  <c r="I134" i="2"/>
  <c r="I133"/>
  <c r="I132"/>
  <c r="I131"/>
  <c r="I130"/>
  <c r="I129"/>
  <c r="I128"/>
  <c r="L139" i="4"/>
  <c r="L138"/>
  <c r="L137"/>
  <c r="L136"/>
  <c r="L135"/>
  <c r="L134"/>
  <c r="K124" i="2"/>
  <c r="K123"/>
  <c r="K122"/>
  <c r="K171" i="3"/>
  <c r="K170"/>
  <c r="K169"/>
  <c r="J53" i="4"/>
  <c r="J52"/>
  <c r="J51"/>
  <c r="J50"/>
  <c r="J49"/>
  <c r="J48"/>
  <c r="J47"/>
  <c r="I104" i="2"/>
  <c r="I103"/>
  <c r="I102"/>
  <c r="I101"/>
  <c r="M159" i="3"/>
  <c r="M158"/>
  <c r="M157"/>
  <c r="L39" i="4"/>
  <c r="L38"/>
  <c r="L37"/>
  <c r="L36"/>
  <c r="L35"/>
  <c r="L34"/>
  <c r="L33"/>
  <c r="K96" i="2"/>
  <c r="K95"/>
  <c r="K94"/>
  <c r="K93"/>
  <c r="M153" i="3"/>
  <c r="M152"/>
  <c r="M151"/>
  <c r="L32" i="4"/>
  <c r="L31"/>
  <c r="L30"/>
  <c r="L29"/>
  <c r="L28"/>
  <c r="L27"/>
  <c r="L26"/>
  <c r="K92" i="2"/>
  <c r="K91"/>
  <c r="K90"/>
  <c r="K89"/>
  <c r="L136" i="3"/>
  <c r="L135"/>
  <c r="L134"/>
  <c r="L133"/>
  <c r="L132"/>
  <c r="L123"/>
  <c r="K162" i="4"/>
  <c r="K161"/>
  <c r="K160"/>
  <c r="K159"/>
  <c r="K158"/>
  <c r="K157"/>
  <c r="J79" i="2"/>
  <c r="J78"/>
  <c r="J77"/>
  <c r="J76"/>
  <c r="J75"/>
  <c r="J74"/>
  <c r="J67"/>
  <c r="M103" i="3"/>
  <c r="M93"/>
  <c r="M92"/>
  <c r="M91"/>
  <c r="M90"/>
  <c r="M89"/>
  <c r="K50" i="2"/>
  <c r="K49"/>
  <c r="K48"/>
  <c r="K47"/>
  <c r="K46"/>
  <c r="M73" i="3"/>
  <c r="L125" i="4"/>
  <c r="L124"/>
  <c r="L123"/>
  <c r="L122"/>
  <c r="L121"/>
  <c r="K37" i="2"/>
  <c r="K36"/>
  <c r="M22" i="3"/>
  <c r="M21"/>
  <c r="K93"/>
  <c r="K92"/>
  <c r="K91"/>
  <c r="K90"/>
  <c r="K89"/>
  <c r="I50" i="2"/>
  <c r="I49"/>
  <c r="I48"/>
  <c r="I47"/>
  <c r="I46"/>
  <c r="K153" i="3"/>
  <c r="K152"/>
  <c r="K151"/>
  <c r="I92" i="2"/>
  <c r="I91"/>
  <c r="I90"/>
  <c r="I89"/>
  <c r="K68" i="3"/>
  <c r="K103"/>
  <c r="L44"/>
  <c r="B178"/>
  <c r="B179"/>
  <c r="B180"/>
  <c r="B181"/>
  <c r="B182"/>
  <c r="B183"/>
  <c r="B184"/>
  <c r="B185"/>
  <c r="B186"/>
  <c r="B194"/>
  <c r="B195"/>
  <c r="B196"/>
  <c r="B197"/>
  <c r="B198"/>
  <c r="B199"/>
  <c r="B200"/>
  <c r="B201"/>
  <c r="B202"/>
  <c r="B208"/>
  <c r="B209"/>
  <c r="B210"/>
  <c r="B211"/>
  <c r="B212"/>
  <c r="B213"/>
  <c r="B214"/>
  <c r="B215"/>
  <c r="A185" i="4"/>
  <c r="K22" i="3"/>
  <c r="K21"/>
  <c r="I18" i="2"/>
  <c r="I17"/>
  <c r="I16"/>
  <c r="A191" i="4"/>
  <c r="A156"/>
  <c r="A162"/>
  <c r="A174"/>
  <c r="A179"/>
  <c r="K87"/>
  <c r="K86"/>
  <c r="K85"/>
  <c r="K84"/>
  <c r="K83"/>
  <c r="K82"/>
  <c r="L197" i="3"/>
  <c r="L196"/>
  <c r="L195"/>
  <c r="L194"/>
  <c r="I121" i="2"/>
  <c r="I120"/>
  <c r="I119"/>
  <c r="I118"/>
  <c r="K121"/>
  <c r="K120"/>
  <c r="K119"/>
  <c r="K118"/>
  <c r="K197" i="3"/>
  <c r="K196"/>
  <c r="K195"/>
  <c r="K194"/>
  <c r="J121" i="2"/>
  <c r="J120"/>
  <c r="J119"/>
  <c r="J118"/>
  <c r="J18"/>
  <c r="J17"/>
  <c r="J16"/>
  <c r="L55" i="3"/>
  <c r="K114" i="4"/>
  <c r="K113"/>
  <c r="K112"/>
  <c r="K111"/>
  <c r="K106"/>
  <c r="L66" i="3"/>
  <c r="K32" i="2"/>
  <c r="K30"/>
  <c r="L114" i="4"/>
  <c r="L113"/>
  <c r="L112"/>
  <c r="L111"/>
  <c r="L106"/>
  <c r="J35" i="2"/>
  <c r="J34"/>
  <c r="J33"/>
  <c r="K120" i="4"/>
  <c r="K119"/>
  <c r="K118"/>
  <c r="K117"/>
  <c r="K116"/>
  <c r="K115"/>
  <c r="M67" i="3"/>
  <c r="M66"/>
  <c r="J69" i="4"/>
  <c r="K150" i="3"/>
  <c r="K24" i="2"/>
  <c r="K23"/>
  <c r="K22"/>
  <c r="J15"/>
  <c r="J14"/>
  <c r="J13"/>
  <c r="J12"/>
  <c r="J11"/>
  <c r="J10"/>
  <c r="M150" i="3"/>
  <c r="K29" i="2"/>
  <c r="K28"/>
  <c r="M15" i="3"/>
  <c r="M14"/>
  <c r="M13"/>
  <c r="M12"/>
  <c r="M11"/>
  <c r="L75" i="4"/>
  <c r="L74"/>
  <c r="L73"/>
  <c r="L72"/>
  <c r="L71"/>
  <c r="L70"/>
  <c r="L69"/>
  <c r="L150" i="3"/>
  <c r="M32"/>
  <c r="M31"/>
  <c r="K32"/>
  <c r="K31"/>
  <c r="I24" i="2"/>
  <c r="I23"/>
  <c r="I22"/>
  <c r="I15"/>
  <c r="I14"/>
  <c r="I13"/>
  <c r="J25" i="4"/>
  <c r="K25"/>
  <c r="K88" i="2"/>
  <c r="I88"/>
  <c r="L25" i="4"/>
  <c r="J88" i="2"/>
  <c r="K15" i="3"/>
  <c r="K14"/>
  <c r="J24" i="2"/>
  <c r="J23"/>
  <c r="J22"/>
  <c r="L32" i="3"/>
  <c r="L31"/>
  <c r="L105" i="4"/>
  <c r="L104"/>
  <c r="L103"/>
  <c r="L102"/>
  <c r="L101"/>
  <c r="M38" i="3"/>
  <c r="L120" i="4"/>
  <c r="L119"/>
  <c r="L118"/>
  <c r="L117"/>
  <c r="L116"/>
  <c r="L115"/>
  <c r="K75"/>
  <c r="K74"/>
  <c r="K73"/>
  <c r="K72"/>
  <c r="K71"/>
  <c r="K70"/>
  <c r="L15" i="3"/>
  <c r="L14"/>
  <c r="L13"/>
  <c r="L12"/>
  <c r="L11"/>
  <c r="J15" i="4"/>
  <c r="J14"/>
  <c r="J13"/>
  <c r="J12"/>
  <c r="J11"/>
  <c r="J10"/>
  <c r="J9"/>
  <c r="K12" i="2"/>
  <c r="K11"/>
  <c r="K10"/>
  <c r="K43" i="3"/>
  <c r="J105" i="4"/>
  <c r="J104"/>
  <c r="J103"/>
  <c r="J102"/>
  <c r="J101"/>
  <c r="I29" i="2"/>
  <c r="I28"/>
  <c r="M102" i="3"/>
  <c r="M101"/>
  <c r="M100"/>
  <c r="M99"/>
  <c r="M98"/>
  <c r="M97"/>
  <c r="L174" i="4"/>
  <c r="L173"/>
  <c r="L172"/>
  <c r="L171"/>
  <c r="L170"/>
  <c r="L169"/>
  <c r="L133"/>
  <c r="K57" i="2"/>
  <c r="K56"/>
  <c r="K55"/>
  <c r="K54"/>
  <c r="K53"/>
  <c r="K52"/>
  <c r="K51"/>
  <c r="L43" i="3"/>
  <c r="K105" i="4"/>
  <c r="K104"/>
  <c r="K103"/>
  <c r="K102"/>
  <c r="K101"/>
  <c r="J29" i="2"/>
  <c r="J28"/>
  <c r="K102" i="3"/>
  <c r="K101"/>
  <c r="K100"/>
  <c r="K99"/>
  <c r="K98"/>
  <c r="K97"/>
  <c r="J174" i="4"/>
  <c r="J173"/>
  <c r="J172"/>
  <c r="J171"/>
  <c r="J170"/>
  <c r="J169"/>
  <c r="J133"/>
  <c r="I57" i="2"/>
  <c r="I56"/>
  <c r="I55"/>
  <c r="I54"/>
  <c r="I53"/>
  <c r="I52"/>
  <c r="I51"/>
  <c r="J114" i="4"/>
  <c r="J113"/>
  <c r="J112"/>
  <c r="J111"/>
  <c r="J106"/>
  <c r="I32" i="2"/>
  <c r="I30"/>
  <c r="K33"/>
  <c r="K67" i="3"/>
  <c r="K66"/>
  <c r="J120" i="4"/>
  <c r="J119"/>
  <c r="J118"/>
  <c r="J117"/>
  <c r="J116"/>
  <c r="J115"/>
  <c r="I35" i="2"/>
  <c r="I34"/>
  <c r="I33"/>
  <c r="L102" i="3"/>
  <c r="L101"/>
  <c r="L100"/>
  <c r="L99"/>
  <c r="L98"/>
  <c r="L97"/>
  <c r="K174" i="4"/>
  <c r="K173"/>
  <c r="K172"/>
  <c r="K171"/>
  <c r="K170"/>
  <c r="K169"/>
  <c r="K133"/>
  <c r="J57" i="2"/>
  <c r="J56"/>
  <c r="J55"/>
  <c r="J54"/>
  <c r="J53"/>
  <c r="J52"/>
  <c r="J51"/>
  <c r="B11" i="3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5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23"/>
  <c r="B132"/>
  <c r="B133"/>
  <c r="B134"/>
  <c r="B135"/>
  <c r="B136"/>
  <c r="B137"/>
  <c r="B138"/>
  <c r="B139"/>
  <c r="B140"/>
  <c r="B149"/>
  <c r="B150"/>
  <c r="B151"/>
  <c r="B152"/>
  <c r="B153"/>
  <c r="B154"/>
  <c r="B155"/>
  <c r="B156"/>
  <c r="B157"/>
  <c r="B158"/>
  <c r="B159"/>
  <c r="B160"/>
  <c r="B161"/>
  <c r="B162"/>
  <c r="B169"/>
  <c r="B170"/>
  <c r="B171"/>
  <c r="B172"/>
  <c r="B173"/>
  <c r="B174"/>
  <c r="B175"/>
  <c r="B176"/>
  <c r="B177"/>
  <c r="B10"/>
  <c r="K13"/>
  <c r="K12"/>
  <c r="K11"/>
  <c r="I12" i="2"/>
  <c r="I11"/>
  <c r="I10"/>
  <c r="L38" i="3"/>
  <c r="L30"/>
  <c r="L29"/>
  <c r="L28"/>
  <c r="L10"/>
  <c r="K69" i="4"/>
  <c r="K87" i="2"/>
  <c r="K80"/>
  <c r="J87"/>
  <c r="J80"/>
  <c r="I87"/>
  <c r="I80"/>
  <c r="K149" i="3"/>
  <c r="K140"/>
  <c r="K95" i="4"/>
  <c r="K88"/>
  <c r="L149" i="3"/>
  <c r="L140"/>
  <c r="M149"/>
  <c r="M140"/>
  <c r="L95" i="4"/>
  <c r="L88"/>
  <c r="L68"/>
  <c r="K25" i="2"/>
  <c r="K21"/>
  <c r="K20"/>
  <c r="K19"/>
  <c r="K9"/>
  <c r="L132" i="4"/>
  <c r="K132"/>
  <c r="J132"/>
  <c r="M30" i="3"/>
  <c r="M29"/>
  <c r="M28"/>
  <c r="M10"/>
  <c r="I25" i="2"/>
  <c r="I21"/>
  <c r="I20"/>
  <c r="I19"/>
  <c r="K38" i="3"/>
  <c r="K30"/>
  <c r="K29"/>
  <c r="K28"/>
  <c r="K10"/>
  <c r="J25" i="2"/>
  <c r="J21"/>
  <c r="J20"/>
  <c r="J19"/>
  <c r="J9"/>
  <c r="J95" i="4"/>
  <c r="J88"/>
  <c r="J68"/>
  <c r="K8" i="2"/>
  <c r="I9"/>
  <c r="I8"/>
  <c r="K68" i="4"/>
  <c r="K8"/>
  <c r="J8" i="2"/>
  <c r="L9" i="3"/>
  <c r="L8"/>
  <c r="J13" i="10"/>
  <c r="J14"/>
  <c r="M9" i="3"/>
  <c r="M8"/>
  <c r="K13" i="10"/>
  <c r="K14"/>
  <c r="K9" i="3"/>
  <c r="K8"/>
  <c r="E36" i="13"/>
  <c r="E35"/>
  <c r="E34"/>
  <c r="E33"/>
  <c r="D36"/>
  <c r="D35"/>
  <c r="D34"/>
  <c r="D33"/>
  <c r="L8" i="4"/>
  <c r="J8"/>
  <c r="E32" i="13"/>
  <c r="E27"/>
  <c r="D32"/>
  <c r="D27"/>
  <c r="I13" i="10"/>
  <c r="I14"/>
  <c r="E31" i="13"/>
  <c r="E30"/>
  <c r="E29"/>
  <c r="E28"/>
  <c r="D31"/>
  <c r="D30"/>
  <c r="D29"/>
  <c r="D28"/>
  <c r="C36"/>
  <c r="C35"/>
  <c r="C34"/>
  <c r="C33"/>
  <c r="C27"/>
  <c r="C31"/>
  <c r="C30"/>
  <c r="C29"/>
  <c r="C28"/>
</calcChain>
</file>

<file path=xl/sharedStrings.xml><?xml version="1.0" encoding="utf-8"?>
<sst xmlns="http://schemas.openxmlformats.org/spreadsheetml/2006/main" count="3085" uniqueCount="286">
  <si>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</si>
  <si>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</si>
  <si>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</si>
  <si>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</si>
  <si>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</si>
  <si>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</si>
  <si>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</si>
  <si>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</si>
  <si>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</si>
  <si>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</si>
  <si>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</si>
  <si>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</si>
  <si>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</si>
  <si>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</si>
  <si>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</si>
  <si>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</si>
  <si>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</si>
  <si>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</si>
  <si>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</si>
  <si>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</si>
  <si>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</si>
  <si>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</si>
  <si>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</si>
  <si>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</si>
  <si>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</si>
  <si>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</si>
  <si>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№ п/п</t>
  </si>
  <si>
    <t>Виды заимствований</t>
  </si>
  <si>
    <t>Сумма (тыс. рублей)</t>
  </si>
  <si>
    <t>2024 год</t>
  </si>
  <si>
    <t>01</t>
  </si>
  <si>
    <t>02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</si>
  <si>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</si>
  <si>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</si>
  <si>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Расходы на выплаты по оплате труда высшего должностного лица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</si>
  <si>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</si>
  <si>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</si>
  <si>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</si>
  <si>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Заработная плата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</si>
  <si>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</si>
  <si>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Начисления на выплаты по оплате труда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</si>
  <si>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</si>
  <si>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</si>
  <si>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</si>
  <si>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</si>
  <si>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Иные выплаты персоналу государственных (муниципальных) органов, за исключением фонда оплаты труда</t>
  </si>
  <si>
    <t>Прочие несоциальные выплаты персоналу в денежной форме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</si>
  <si>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</si>
  <si>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</si>
  <si>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</si>
  <si>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Услуги связи</t>
  </si>
  <si>
    <t xml:space="preserve">Транспортные услуги </t>
  </si>
  <si>
    <t>Коммунальные услуги</t>
  </si>
  <si>
    <t xml:space="preserve">Работы, услуги по содержанию имущества </t>
  </si>
  <si>
    <t>Прочие работы, услуги</t>
  </si>
  <si>
    <t>Прочие расходы</t>
  </si>
  <si>
    <t>Увеличение стоимости основных средств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</si>
  <si>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</si>
  <si>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</si>
  <si>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</si>
  <si>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Налоги, пошлины и сборы</t>
  </si>
  <si>
    <t>Уплата прочих налогов, сборов</t>
  </si>
  <si>
    <t>Уплата иных платежей</t>
  </si>
  <si>
    <t>Закупка товаров, работ и услуг для обеспечения государственных (муниципальных) нужд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</si>
  <si>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</si>
  <si>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Резервные фонды</t>
  </si>
  <si>
    <t>Непрограммные расходы главных распорядителей средств местного бюджета</t>
  </si>
  <si>
    <t>Непрограммные расходы в рамках обеспечения деятельности главных распорядителей средств местного бюджета</t>
  </si>
  <si>
    <t>Резервные средства</t>
  </si>
  <si>
    <t>Расходы</t>
  </si>
  <si>
    <t>Другие общегосударственные вопросы</t>
  </si>
  <si>
    <t>Основное мероприятие "Формирование профессиональной муниципальной службы"</t>
  </si>
  <si>
    <t>Подготовка, переподготовка и повышение квалификации кадров</t>
  </si>
  <si>
    <t xml:space="preserve">Прочие работы, услуги </t>
  </si>
  <si>
    <t>Национальная оборона</t>
  </si>
  <si>
    <t>Мобилизационная и вневойсковая подготовка</t>
  </si>
  <si>
    <t>Транспортные услуги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</si>
  <si>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</si>
  <si>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</si>
  <si>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</si>
  <si>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</si>
  <si>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Уличное освещение</t>
  </si>
  <si>
    <t>Основное мероприятие "Благоустройство и озеленение территории сельского поселения"</t>
  </si>
  <si>
    <t>Озеленение</t>
  </si>
  <si>
    <t>Основное мероприятие "Прочие мероприятия по благоустройству территории сельского поселения"</t>
  </si>
  <si>
    <t xml:space="preserve">Прочие мероприятия по благоустройству </t>
  </si>
  <si>
    <t>Основное мероприятие "Ремонт памятников воинам ВОВ"</t>
  </si>
  <si>
    <t>Основное мероприятие "Создание и обустройство детской  площадки"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</si>
  <si>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</si>
  <si>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</si>
  <si>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</si>
  <si>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</si>
  <si>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</si>
  <si>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Иные пенсии, социальные доплаты к пенсиям</t>
  </si>
  <si>
    <t>Пенсии, пособия, выплачиваемые работодателями, нанимателями бывшим работникам в денежной форме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</si>
  <si>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</si>
  <si>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</si>
  <si>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</si>
  <si>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</si>
  <si>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</si>
  <si>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Обслуживание внутреннего долга</t>
  </si>
  <si>
    <t>04</t>
  </si>
  <si>
    <t>13</t>
  </si>
  <si>
    <t>03</t>
  </si>
  <si>
    <t>09</t>
  </si>
  <si>
    <t>05</t>
  </si>
  <si>
    <t>65</t>
  </si>
  <si>
    <t>89</t>
  </si>
  <si>
    <t>26</t>
  </si>
  <si>
    <t>0</t>
  </si>
  <si>
    <t>00</t>
  </si>
  <si>
    <t>06</t>
  </si>
  <si>
    <t>44205</t>
  </si>
  <si>
    <t>41120</t>
  </si>
  <si>
    <t>77150</t>
  </si>
  <si>
    <t>41180</t>
  </si>
  <si>
    <t>41250</t>
  </si>
  <si>
    <t>51180</t>
  </si>
  <si>
    <t>44102</t>
  </si>
  <si>
    <t>03010</t>
  </si>
  <si>
    <t>41240</t>
  </si>
  <si>
    <t>100</t>
  </si>
  <si>
    <t>120</t>
  </si>
  <si>
    <t>129</t>
  </si>
  <si>
    <t>851</t>
  </si>
  <si>
    <t>800</t>
  </si>
  <si>
    <t>200</t>
  </si>
  <si>
    <t>240</t>
  </si>
  <si>
    <t>244</t>
  </si>
  <si>
    <t>700</t>
  </si>
  <si>
    <t>730</t>
  </si>
  <si>
    <t>211</t>
  </si>
  <si>
    <t>213</t>
  </si>
  <si>
    <t>223</t>
  </si>
  <si>
    <t>226</t>
  </si>
  <si>
    <t>247</t>
  </si>
  <si>
    <t>Закупка энергетических ресурсов</t>
  </si>
  <si>
    <t>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</si>
  <si>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Приложение 1</t>
  </si>
  <si>
    <t>Приложение 2</t>
  </si>
  <si>
    <t>Приложение 3
к решению  Совета депутатов
муниципального района (городского округа) Республики Мордовия «О бюджете муниципального района (городского округа) Республики Мордовия на 20 __ год и на плановый период 20__ и 20__ годов»</t>
  </si>
  <si>
    <t>Приложение 4</t>
  </si>
  <si>
    <t>43010</t>
  </si>
  <si>
    <t>43040</t>
  </si>
  <si>
    <t>Приложение 5</t>
  </si>
  <si>
    <t xml:space="preserve"> 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</si>
  <si>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</si>
  <si>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</si>
  <si>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</si>
  <si>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</si>
  <si>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2 02 15001 00 0000 150</t>
  </si>
  <si>
    <t>Дотации на выравнивание бюджетной обеспеченности</t>
  </si>
  <si>
    <t>2 02 15001 10 0000 150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</si>
  <si>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</si>
  <si>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</si>
  <si>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</si>
  <si>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</si>
  <si>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</si>
  <si>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</si>
  <si>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</si>
  <si>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</si>
  <si>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</si>
  <si>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</si>
  <si>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</si>
  <si>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</si>
  <si>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</si>
  <si>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</si>
  <si>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</si>
  <si>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</si>
  <si>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</si>
  <si>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</si>
  <si>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</si>
  <si>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</si>
  <si>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</si>
  <si>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</si>
  <si>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</si>
  <si>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</si>
  <si>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</si>
  <si>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</si>
  <si>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6
к решению  Совета депутатов
муниципального района (городского округа) Республики Мордовия «О бюджете муниципального района (городского округа) Республики Мордовия на 20 __ год и на плановый период 20__ и 20__ годов»</t>
  </si>
  <si>
    <t xml:space="preserve">Дотации бюджетам бюджетной системы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</si>
  <si>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</t>
  </si>
  <si>
    <t>х</t>
  </si>
  <si>
    <t>Источники финансирования дефицита бюджетов - всего</t>
  </si>
  <si>
    <t xml:space="preserve">     в том числе:</t>
  </si>
  <si>
    <t>из них:</t>
  </si>
  <si>
    <t xml:space="preserve"> 000 0102000000 0000 000</t>
  </si>
  <si>
    <t>Кредиты кредитных организаций в валюте Российской Федерации</t>
  </si>
  <si>
    <t xml:space="preserve"> 000 0102000000 0000 700</t>
  </si>
  <si>
    <t xml:space="preserve"> 000 0102000010 0000 710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</si>
  <si>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</si>
  <si>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</si>
  <si>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</si>
  <si>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Изменение остатков средств на счетах по учету средств бюджетов</t>
  </si>
  <si>
    <t>увеличение остатков средств, всего</t>
  </si>
  <si>
    <t xml:space="preserve"> 000 0105020000 0000 500</t>
  </si>
  <si>
    <t>Увеличение прочих остатков средств бюджетов</t>
  </si>
  <si>
    <t xml:space="preserve"> 000 0105020100 0000 510</t>
  </si>
  <si>
    <t>Увеличение прочих остатков денежных средств бюджетов</t>
  </si>
  <si>
    <t xml:space="preserve"> 000 0105020110 0000 510</t>
  </si>
  <si>
    <t>Увеличение прочих остатков денежных средств бюджетов сельских поселений</t>
  </si>
  <si>
    <t>уменьшение остатков средств, всего</t>
  </si>
  <si>
    <t xml:space="preserve"> 000 0105020000 0000 600</t>
  </si>
  <si>
    <t>Уменьшение прочих остатков средств бюджетов</t>
  </si>
  <si>
    <t xml:space="preserve"> 000 0105020100 0000 610</t>
  </si>
  <si>
    <t>Уменьшение прочих остатков денежных средств бюджетов</t>
  </si>
  <si>
    <t xml:space="preserve"> 000 0105020110 0000 610</t>
  </si>
  <si>
    <t>Уменьшение прочих остатков денежных средств бюджетов сельских поселений</t>
  </si>
  <si>
    <t xml:space="preserve">источники внутреннего финансирования </t>
  </si>
  <si>
    <t>Привлечение кредитов от кредитных организаций в валюте Российской Федерации</t>
  </si>
  <si>
    <t>000 0103000000 0000 000</t>
  </si>
  <si>
    <t>Бюджетные кредиты из других бюджетов бюджетной системы Российской Федерации</t>
  </si>
  <si>
    <t>000 0103010000 0000 000</t>
  </si>
  <si>
    <t>Бюджетные кредиты из других бюджетов бюджетной системы Российской Федерации в валюте Российской Федерации</t>
  </si>
  <si>
    <t>000 0103010000 0000 800</t>
  </si>
  <si>
    <t>Погашение бюджетных кредитов, полученных из  других бюджетов бюджетной системы Российской Федерации в валюте Российской Федерации</t>
  </si>
  <si>
    <t>000 0103010010 0000 810</t>
  </si>
  <si>
    <t>Погашение бюджетами сельских поселений кредитов из 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</si>
  <si>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</si>
  <si>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 xml:space="preserve"> 000 0105000000 0000 500</t>
  </si>
  <si>
    <t xml:space="preserve"> 000 0105000000 0000 600</t>
  </si>
  <si>
    <t>Уменьшение остатков средств бюджетов</t>
  </si>
  <si>
    <t>Привлечение сельскими поселениями кредитов от кредитных организаций в валюте Российской Федерации</t>
  </si>
  <si>
    <t>Условно утвержденные расходы</t>
  </si>
  <si>
    <t>99</t>
  </si>
  <si>
    <t>41990</t>
  </si>
  <si>
    <t>870</t>
  </si>
  <si>
    <t>объем привлечения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</si>
  <si>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</si>
  <si>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</si>
  <si>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346</t>
  </si>
  <si>
    <t>Увеличение стоимости прочих оборотных запасов (материалов)</t>
  </si>
  <si>
    <t>Основное мероприятие "Благоустройство и содержание мест захоронения"</t>
  </si>
  <si>
    <t>43030</t>
  </si>
  <si>
    <t>Организация и содержание мест захоронения</t>
  </si>
  <si>
    <t>Администрация Шугуровского сельского поселения Большеберезниковского муниципального района Республики Мордовия</t>
  </si>
  <si>
    <t>Обеспечение деятельности администрации Шугуровского сельского поселения Большеберезниковского муниципального района Республики Мордовия</t>
  </si>
  <si>
    <t>Высшее должностное лицо администрации Шугуровского сельского поселения Большеберезниковского муниципального района Республики Мордовия</t>
  </si>
  <si>
    <t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t>
  </si>
  <si>
    <t xml:space="preserve">Резервный фонд администрации Шугуровского сельского поселения </t>
  </si>
  <si>
    <t>15</t>
  </si>
  <si>
    <t>L0650</t>
  </si>
  <si>
    <t>Капитальный ремонт гидротехнических сооружений, находящихся в муниципальной собственности</t>
  </si>
  <si>
    <t>Основное мероприятие "Капитальный ремонт ГТС пруда на реке Дожга с. Шугурово"</t>
  </si>
  <si>
    <t>Муниципальная долгосрочная целевая программа "Обеспечение безопасности гидротехнических сооружений, находящихся на территории Шугуровского сельского поселения Большеберезниковского муниципального района на 2018-2023 гг."</t>
  </si>
  <si>
    <t>Водное хозяйство</t>
  </si>
  <si>
    <t>42360</t>
  </si>
  <si>
    <t>Жилищное хозяйство</t>
  </si>
  <si>
    <t>Непрограммные расходы главных распорядителей бюджетных средств Республики Мордовия</t>
  </si>
  <si>
    <t>Непрограммные расходы в рамках обеспечения деятельности главных распорядителей бюджетных средств Республики Мордовия</t>
  </si>
  <si>
    <t>Взнос на капитальный ремонт общего имущества в многоквартирном доме</t>
  </si>
  <si>
    <t>225</t>
  </si>
  <si>
    <t>2025 год</t>
  </si>
  <si>
    <t xml:space="preserve"> 2 02 25065 00 0000 150 </t>
  </si>
  <si>
    <t xml:space="preserve"> Субсидии бюджетам на реализацию государственных программ субъектов Российской Федерации в области использования и охраны водных объектов </t>
  </si>
  <si>
    <t xml:space="preserve"> 2 02 25065 10 0000 150 </t>
  </si>
  <si>
    <t xml:space="preserve"> 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 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</si>
  <si>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</si>
  <si>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</si>
  <si>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</si>
  <si>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</si>
  <si>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</si>
  <si>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</si>
  <si>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работ на гидротехнических сооружениях по пропуску весеннего паводка</t>
  </si>
  <si>
    <t>80190</t>
  </si>
  <si>
    <t>78090</t>
  </si>
  <si>
    <t>Решение вопросов местного значения, осуществляемое с привлечением средств самообложения граждан</t>
  </si>
  <si>
    <t>300</t>
  </si>
  <si>
    <t>310</t>
  </si>
  <si>
    <t>830</t>
  </si>
  <si>
    <t>831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</si>
  <si>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</si>
  <si>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</si>
  <si>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2024 год и на плановый период 2025 и 2026 годов»</t>
  </si>
  <si>
    <t xml:space="preserve">ОБЪЕМ 
БЕЗВОЗМЕЗДНЫХ ПОСТУПЛЕНИЙ В БЮДЖЕТ ШУГУРОВСКОГО СЕЛЬСКОГО ПОСЕЛЕНИЯ БОЛЬШЕБЕРЕЗНИКОВСКОГО МУНИЦИПАЛЬНОГО РАЙОНА РЕСПУБЛИКИ МОРДОВИЯ                                          НА 2024 ГОД И НА ПЛАНОВЫЙ ПЕРИОД 2025 И 2026 ГОДОВ
</t>
  </si>
  <si>
    <t>ВЕДОМСТВЕННАЯ СТРУКТУРА 
РАСХОДОВ БЮДЖЕТА  ШУГУРОВСКОГО СЕЛЬСКОГО ПОСЕЛЕНИЯ БОЛЬШЕБЕРЕЗНИКОВСКОГО  МУНИЦИПАЛЬНОГО РАЙОНА РЕСПУБЛИКИ МОРДОВИЯ НА 2024 ГОД И НА ПЛАНОВЫЙ ПЕРИОД 2025 И 2026 ГОДОВ</t>
  </si>
  <si>
    <t>РАСПРЕДЕЛЕНИЕ 
БЮДЖЕТНЫХ АССИГНОВАНИЙ БЮДЖЕТА ШУГУРОВСКОГО СЕЛЬСКОГО ПОСЕЛЕНИЯ БОЛЬШЕБЕРЕЗНИКОВСКОГО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НА 2024 ГОД И НА ПЛАНОВЫЙ ПЕРИОД 2025 И 2026 ГОДОВ</t>
  </si>
  <si>
    <t>РАСПРЕДЕЛЕНИЕ 
БЮДЖЕТНЫХ АССИГНОВАНИЙ БЮДЖЕТА ШУГУРОВСКОГО СЕЛЬСКОГО ПОСЕЛЕНИЯ БОЛЬШЕБЕРЕЗНИКОВСКОГО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</si>
  <si>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ИСТОЧНИКИ 
ВНУТРЕННЕГО ФИНАНСИРОВАНИЯ ДЕФИЦИТА БЮДЖЕТА ШУГУРОВСКОГО СЕЛЬСКОГО ПОСЕЛЕНИЯ БОЛЬШЕБЕРЕЗНИКОВСКОГО МУНИЦИПАЛЬНОГО РАЙОНА РЕСПУБЛИКИ МОРДОВИЯ                                                                                                 НА 2024 ГОД И НА ПЛАНОВЫЙ ПЕРИОД 2025 И 2026 ГОДОВ</t>
  </si>
  <si>
    <t xml:space="preserve">ПРОГРАММА 
МУНИЦИПАЛЬНЫХ ВНУТРЕННИХ ЗАИМСТВОВАНИЙ ШУГУРОВСКОГО СЕЛЬСКОГО ПОСЕЛЕНИЯ БОЛЬШЕБЕРЕЗНИКОВСКОГО МУНИЦИПАЛЬНОГО РАЙОНА РЕСПУБЛИКИ МОРДОВИЯ НА 2024 ГОД И НА ПЛАНОВЫЙ ПЕРИОД 2025 И 2026 ГОДОВ </t>
  </si>
  <si>
    <t>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</si>
  <si>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</si>
  <si>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</si>
  <si>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2023-2026 годы"</t>
  </si>
  <si>
    <t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2022-2026 годы»</t>
  </si>
  <si>
    <t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2022-2026 годы»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</si>
</sst>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164" formatCode="#,##0.0"/>
    <numFmt numFmtId="165" formatCode="_-* #,##0.0_р_._-;\-* #,##0.0_р_._-;_-* &quot;-&quot;?_р_._-;_-@_-"/>
    <numFmt numFmtId="166" formatCode="0.0"/>
    <numFmt numFmtId="167" formatCode="#,##0.0_ ;\-#,##0.0\ "/>
  </numFmts>
  <fonts count="28">
    <font>
      <sz val="10"/>
      <color rgb="FF000000"/>
      <name val="Times New Roman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</font>
    <font>
      <sz val="13"/>
      <name val="Arial Cyr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44" fontId="0" fillId="0" borderId="0">
      <alignment vertical="top" wrapText="1"/>
    </xf>
    <xf numFmtId="0" fontId="6" fillId="0" borderId="0"/>
    <xf numFmtId="0" fontId="9" fillId="0" borderId="0"/>
  </cellStyleXfs>
  <cellXfs count="241">
    <xf numFmtId="4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top" wrapText="1"/>
    </xf>
    <xf numFmtId="44" fontId="7" fillId="0" borderId="0" xfId="0" applyFont="1" applyFill="1" applyAlignment="1"/>
    <xf numFmtId="44" fontId="10" fillId="0" borderId="0" xfId="0" applyFont="1" applyFill="1" applyAlignment="1">
      <alignment horizontal="left"/>
    </xf>
    <xf numFmtId="164" fontId="10" fillId="0" borderId="0" xfId="0" applyNumberFormat="1" applyFont="1" applyFill="1" applyAlignment="1"/>
    <xf numFmtId="165" fontId="10" fillId="0" borderId="0" xfId="0" applyNumberFormat="1" applyFont="1" applyFill="1" applyAlignment="1"/>
    <xf numFmtId="44" fontId="10" fillId="0" borderId="0" xfId="0" applyFont="1" applyFill="1" applyAlignment="1"/>
    <xf numFmtId="44" fontId="11" fillId="0" borderId="0" xfId="0" applyFont="1" applyFill="1" applyAlignment="1">
      <alignment horizontal="left" wrapText="1"/>
    </xf>
    <xf numFmtId="44" fontId="11" fillId="0" borderId="0" xfId="0" applyFont="1" applyFill="1" applyAlignment="1">
      <alignment horizontal="center"/>
    </xf>
    <xf numFmtId="164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/>
    <xf numFmtId="44" fontId="10" fillId="0" borderId="0" xfId="0" applyFont="1" applyFill="1" applyBorder="1" applyAlignment="1"/>
    <xf numFmtId="49" fontId="11" fillId="0" borderId="2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/>
    <xf numFmtId="164" fontId="10" fillId="3" borderId="0" xfId="0" applyNumberFormat="1" applyFont="1" applyFill="1" applyAlignment="1"/>
    <xf numFmtId="44" fontId="10" fillId="3" borderId="0" xfId="0" applyFont="1" applyFill="1" applyAlignment="1"/>
    <xf numFmtId="164" fontId="11" fillId="0" borderId="2" xfId="0" applyNumberFormat="1" applyFont="1" applyFill="1" applyBorder="1" applyAlignment="1">
      <alignment horizontal="center" vertical="center"/>
    </xf>
    <xf numFmtId="0" fontId="13" fillId="0" borderId="0" xfId="1" applyFont="1"/>
    <xf numFmtId="0" fontId="14" fillId="0" borderId="0" xfId="1" applyFont="1" applyBorder="1" applyAlignment="1"/>
    <xf numFmtId="0" fontId="6" fillId="0" borderId="0" xfId="1" applyAlignment="1"/>
    <xf numFmtId="0" fontId="14" fillId="0" borderId="0" xfId="1" applyFont="1" applyBorder="1" applyAlignment="1">
      <alignment wrapText="1"/>
    </xf>
    <xf numFmtId="0" fontId="11" fillId="0" borderId="0" xfId="1" applyFont="1" applyBorder="1" applyAlignment="1"/>
    <xf numFmtId="0" fontId="8" fillId="0" borderId="0" xfId="1" applyFont="1" applyBorder="1" applyAlignment="1">
      <alignment horizontal="center" wrapText="1"/>
    </xf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horizontal="left"/>
    </xf>
    <xf numFmtId="0" fontId="6" fillId="0" borderId="0" xfId="1" applyAlignment="1">
      <alignment wrapText="1"/>
    </xf>
    <xf numFmtId="0" fontId="13" fillId="0" borderId="0" xfId="1" applyFont="1" applyAlignment="1">
      <alignment wrapText="1"/>
    </xf>
    <xf numFmtId="164" fontId="16" fillId="0" borderId="0" xfId="1" applyNumberFormat="1" applyFont="1" applyBorder="1" applyAlignment="1">
      <alignment wrapText="1"/>
    </xf>
    <xf numFmtId="164" fontId="17" fillId="0" borderId="0" xfId="1" applyNumberFormat="1" applyFont="1" applyBorder="1" applyAlignment="1">
      <alignment wrapText="1"/>
    </xf>
    <xf numFmtId="2" fontId="13" fillId="0" borderId="0" xfId="1" applyNumberFormat="1" applyFont="1"/>
    <xf numFmtId="49" fontId="12" fillId="0" borderId="2" xfId="1" applyNumberFormat="1" applyFont="1" applyBorder="1" applyAlignment="1">
      <alignment horizontal="center" vertical="top"/>
    </xf>
    <xf numFmtId="49" fontId="12" fillId="0" borderId="2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64" fontId="12" fillId="0" borderId="0" xfId="1" applyNumberFormat="1" applyFont="1" applyBorder="1" applyAlignment="1">
      <alignment horizontal="right"/>
    </xf>
    <xf numFmtId="0" fontId="13" fillId="0" borderId="0" xfId="1" applyFont="1" applyFill="1"/>
    <xf numFmtId="2" fontId="13" fillId="0" borderId="0" xfId="1" applyNumberFormat="1" applyFont="1" applyFill="1"/>
    <xf numFmtId="164" fontId="13" fillId="0" borderId="0" xfId="1" applyNumberFormat="1" applyFont="1" applyFill="1"/>
    <xf numFmtId="164" fontId="13" fillId="0" borderId="0" xfId="1" applyNumberFormat="1" applyFont="1" applyFill="1" applyBorder="1"/>
    <xf numFmtId="0" fontId="13" fillId="0" borderId="0" xfId="1" applyFont="1" applyFill="1" applyBorder="1"/>
    <xf numFmtId="166" fontId="13" fillId="0" borderId="0" xfId="1" applyNumberFormat="1" applyFont="1" applyBorder="1"/>
    <xf numFmtId="0" fontId="13" fillId="0" borderId="0" xfId="1" applyFont="1" applyBorder="1"/>
    <xf numFmtId="164" fontId="14" fillId="3" borderId="0" xfId="1" applyNumberFormat="1" applyFont="1" applyFill="1" applyBorder="1" applyAlignment="1">
      <alignment horizontal="center"/>
    </xf>
    <xf numFmtId="164" fontId="13" fillId="0" borderId="0" xfId="1" applyNumberFormat="1" applyFont="1"/>
    <xf numFmtId="4" fontId="13" fillId="0" borderId="0" xfId="1" applyNumberFormat="1" applyFont="1"/>
    <xf numFmtId="3" fontId="13" fillId="0" borderId="0" xfId="1" applyNumberFormat="1" applyFont="1"/>
    <xf numFmtId="9" fontId="13" fillId="0" borderId="0" xfId="1" applyNumberFormat="1" applyFont="1"/>
    <xf numFmtId="16" fontId="13" fillId="0" borderId="0" xfId="1" applyNumberFormat="1" applyFont="1"/>
    <xf numFmtId="164" fontId="11" fillId="0" borderId="0" xfId="1" applyNumberFormat="1" applyFont="1"/>
    <xf numFmtId="0" fontId="6" fillId="0" borderId="0" xfId="1"/>
    <xf numFmtId="0" fontId="14" fillId="0" borderId="0" xfId="1" applyFont="1" applyBorder="1" applyAlignment="1">
      <alignment horizontal="left" wrapText="1"/>
    </xf>
    <xf numFmtId="0" fontId="20" fillId="0" borderId="2" xfId="1" applyFont="1" applyBorder="1" applyAlignment="1">
      <alignment horizontal="center" vertical="top"/>
    </xf>
    <xf numFmtId="0" fontId="21" fillId="0" borderId="2" xfId="1" applyFont="1" applyBorder="1"/>
    <xf numFmtId="164" fontId="6" fillId="0" borderId="0" xfId="1" applyNumberFormat="1"/>
    <xf numFmtId="0" fontId="18" fillId="0" borderId="2" xfId="1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0" fontId="4" fillId="0" borderId="3" xfId="0" applyNumberFormat="1" applyFont="1" applyFill="1" applyBorder="1" applyAlignment="1">
      <alignment horizontal="left" wrapText="1"/>
    </xf>
    <xf numFmtId="49" fontId="4" fillId="0" borderId="3" xfId="0" applyNumberFormat="1" applyFont="1" applyFill="1" applyBorder="1" applyAlignment="1">
      <alignment horizontal="left" wrapText="1"/>
    </xf>
    <xf numFmtId="44" fontId="0" fillId="0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horizontal="left" wrapText="1"/>
    </xf>
    <xf numFmtId="44" fontId="0" fillId="0" borderId="2" xfId="0" applyNumberFormat="1" applyFont="1" applyFill="1" applyBorder="1" applyAlignment="1">
      <alignment horizontal="left" wrapText="1"/>
    </xf>
    <xf numFmtId="49" fontId="0" fillId="0" borderId="2" xfId="0" applyNumberFormat="1" applyFont="1" applyFill="1" applyBorder="1" applyAlignment="1">
      <alignment horizontal="left" wrapText="1"/>
    </xf>
    <xf numFmtId="49" fontId="5" fillId="0" borderId="2" xfId="0" applyNumberFormat="1" applyFont="1" applyFill="1" applyBorder="1" applyAlignment="1">
      <alignment horizontal="left" wrapText="1"/>
    </xf>
    <xf numFmtId="44" fontId="5" fillId="0" borderId="2" xfId="0" applyNumberFormat="1" applyFont="1" applyFill="1" applyBorder="1" applyAlignment="1">
      <alignment horizontal="left" wrapText="1"/>
    </xf>
    <xf numFmtId="0" fontId="2" fillId="4" borderId="1" xfId="0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3" xfId="0" applyNumberFormat="1" applyFont="1" applyFill="1" applyBorder="1" applyAlignment="1">
      <alignment horizontal="left" wrapText="1"/>
    </xf>
    <xf numFmtId="49" fontId="5" fillId="4" borderId="2" xfId="0" applyNumberFormat="1" applyFont="1" applyFill="1" applyBorder="1" applyAlignment="1">
      <alignment horizontal="left" wrapText="1"/>
    </xf>
    <xf numFmtId="0" fontId="4" fillId="5" borderId="1" xfId="0" applyNumberFormat="1" applyFont="1" applyFill="1" applyBorder="1" applyAlignment="1">
      <alignment horizontal="left" wrapText="1"/>
    </xf>
    <xf numFmtId="0" fontId="4" fillId="6" borderId="1" xfId="0" applyNumberFormat="1" applyFont="1" applyFill="1" applyBorder="1" applyAlignment="1">
      <alignment horizontal="left" wrapText="1"/>
    </xf>
    <xf numFmtId="0" fontId="4" fillId="7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4" fontId="0" fillId="6" borderId="2" xfId="0" applyNumberFormat="1" applyFont="1" applyFill="1" applyBorder="1" applyAlignment="1">
      <alignment vertical="top" wrapText="1"/>
    </xf>
    <xf numFmtId="0" fontId="4" fillId="7" borderId="3" xfId="0" applyNumberFormat="1" applyFont="1" applyFill="1" applyBorder="1" applyAlignment="1">
      <alignment horizontal="left" wrapText="1"/>
    </xf>
    <xf numFmtId="44" fontId="0" fillId="6" borderId="2" xfId="0" applyNumberFormat="1" applyFont="1" applyFill="1" applyBorder="1" applyAlignment="1">
      <alignment horizontal="left" wrapText="1"/>
    </xf>
    <xf numFmtId="49" fontId="0" fillId="6" borderId="2" xfId="0" applyNumberFormat="1" applyFont="1" applyFill="1" applyBorder="1" applyAlignment="1">
      <alignment horizontal="left" wrapText="1"/>
    </xf>
    <xf numFmtId="49" fontId="5" fillId="6" borderId="2" xfId="0" applyNumberFormat="1" applyFont="1" applyFill="1" applyBorder="1" applyAlignment="1">
      <alignment horizontal="left" wrapText="1"/>
    </xf>
    <xf numFmtId="44" fontId="5" fillId="6" borderId="2" xfId="0" applyNumberFormat="1" applyFont="1" applyFill="1" applyBorder="1" applyAlignment="1">
      <alignment horizontal="left" wrapText="1"/>
    </xf>
    <xf numFmtId="44" fontId="0" fillId="4" borderId="2" xfId="0" applyNumberFormat="1" applyFont="1" applyFill="1" applyBorder="1" applyAlignment="1">
      <alignment vertical="top" wrapText="1"/>
    </xf>
    <xf numFmtId="0" fontId="4" fillId="5" borderId="3" xfId="0" applyNumberFormat="1" applyFont="1" applyFill="1" applyBorder="1" applyAlignment="1">
      <alignment horizontal="left" wrapText="1"/>
    </xf>
    <xf numFmtId="44" fontId="0" fillId="4" borderId="2" xfId="0" applyNumberFormat="1" applyFont="1" applyFill="1" applyBorder="1" applyAlignment="1">
      <alignment horizontal="left" wrapText="1"/>
    </xf>
    <xf numFmtId="49" fontId="0" fillId="4" borderId="2" xfId="0" applyNumberFormat="1" applyFont="1" applyFill="1" applyBorder="1" applyAlignment="1">
      <alignment horizontal="left" wrapText="1"/>
    </xf>
    <xf numFmtId="44" fontId="5" fillId="4" borderId="2" xfId="0" applyNumberFormat="1" applyFont="1" applyFill="1" applyBorder="1" applyAlignment="1">
      <alignment horizontal="left" wrapText="1"/>
    </xf>
    <xf numFmtId="44" fontId="23" fillId="0" borderId="2" xfId="0" applyNumberFormat="1" applyFont="1" applyFill="1" applyBorder="1" applyAlignment="1">
      <alignment vertical="top" wrapText="1"/>
    </xf>
    <xf numFmtId="0" fontId="24" fillId="2" borderId="3" xfId="0" applyNumberFormat="1" applyFont="1" applyFill="1" applyBorder="1" applyAlignment="1">
      <alignment horizontal="left" wrapText="1"/>
    </xf>
    <xf numFmtId="49" fontId="23" fillId="0" borderId="2" xfId="0" applyNumberFormat="1" applyFont="1" applyFill="1" applyBorder="1" applyAlignment="1">
      <alignment horizontal="left" wrapText="1"/>
    </xf>
    <xf numFmtId="44" fontId="23" fillId="0" borderId="2" xfId="0" applyNumberFormat="1" applyFont="1" applyFill="1" applyBorder="1" applyAlignment="1">
      <alignment horizontal="left" wrapText="1"/>
    </xf>
    <xf numFmtId="49" fontId="23" fillId="4" borderId="2" xfId="0" applyNumberFormat="1" applyFont="1" applyFill="1" applyBorder="1" applyAlignment="1">
      <alignment horizontal="left" wrapText="1"/>
    </xf>
    <xf numFmtId="0" fontId="24" fillId="0" borderId="1" xfId="0" applyNumberFormat="1" applyFont="1" applyFill="1" applyBorder="1" applyAlignment="1">
      <alignment horizontal="left" wrapText="1"/>
    </xf>
    <xf numFmtId="0" fontId="24" fillId="2" borderId="1" xfId="0" applyNumberFormat="1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horizontal="left" wrapText="1"/>
    </xf>
    <xf numFmtId="49" fontId="24" fillId="4" borderId="1" xfId="0" applyNumberFormat="1" applyFont="1" applyFill="1" applyBorder="1" applyAlignment="1">
      <alignment horizontal="left" wrapText="1"/>
    </xf>
    <xf numFmtId="0" fontId="3" fillId="4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vertical="top" wrapText="1"/>
    </xf>
    <xf numFmtId="164" fontId="24" fillId="0" borderId="1" xfId="0" applyNumberFormat="1" applyFont="1" applyFill="1" applyBorder="1" applyAlignment="1">
      <alignment horizontal="right" wrapText="1"/>
    </xf>
    <xf numFmtId="49" fontId="24" fillId="2" borderId="1" xfId="0" applyNumberFormat="1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wrapText="1"/>
    </xf>
    <xf numFmtId="49" fontId="22" fillId="3" borderId="2" xfId="0" applyNumberFormat="1" applyFont="1" applyFill="1" applyBorder="1" applyAlignment="1">
      <alignment horizontal="center"/>
    </xf>
    <xf numFmtId="44" fontId="22" fillId="3" borderId="2" xfId="0" applyFont="1" applyFill="1" applyBorder="1" applyAlignment="1">
      <alignment wrapText="1"/>
    </xf>
    <xf numFmtId="44" fontId="26" fillId="3" borderId="2" xfId="0" applyFont="1" applyFill="1" applyBorder="1" applyAlignment="1">
      <alignment wrapText="1"/>
    </xf>
    <xf numFmtId="44" fontId="22" fillId="0" borderId="2" xfId="0" applyFont="1" applyBorder="1" applyAlignment="1">
      <alignment horizontal="center"/>
    </xf>
    <xf numFmtId="44" fontId="7" fillId="0" borderId="2" xfId="0" applyFont="1" applyBorder="1" applyAlignment="1">
      <alignment horizontal="center"/>
    </xf>
    <xf numFmtId="44" fontId="7" fillId="3" borderId="2" xfId="0" applyFont="1" applyFill="1" applyBorder="1" applyAlignment="1">
      <alignment wrapText="1"/>
    </xf>
    <xf numFmtId="44" fontId="22" fillId="0" borderId="2" xfId="0" applyFont="1" applyBorder="1" applyAlignment="1">
      <alignment wrapText="1"/>
    </xf>
    <xf numFmtId="44" fontId="7" fillId="0" borderId="2" xfId="0" applyFont="1" applyBorder="1" applyAlignment="1">
      <alignment wrapText="1"/>
    </xf>
    <xf numFmtId="44" fontId="22" fillId="3" borderId="2" xfId="0" applyFont="1" applyFill="1" applyBorder="1" applyAlignment="1">
      <alignment horizontal="justify" wrapText="1"/>
    </xf>
    <xf numFmtId="49" fontId="22" fillId="0" borderId="2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wrapText="1"/>
    </xf>
    <xf numFmtId="44" fontId="22" fillId="3" borderId="2" xfId="0" applyFont="1" applyFill="1" applyBorder="1" applyAlignment="1">
      <alignment horizontal="center" vertical="top" wrapText="1"/>
    </xf>
    <xf numFmtId="44" fontId="22" fillId="3" borderId="2" xfId="0" applyFont="1" applyFill="1" applyBorder="1" applyAlignment="1">
      <alignment horizontal="left" vertical="top" wrapText="1"/>
    </xf>
    <xf numFmtId="164" fontId="22" fillId="3" borderId="2" xfId="0" applyNumberFormat="1" applyFont="1" applyFill="1" applyBorder="1" applyAlignment="1">
      <alignment horizontal="right" wrapText="1"/>
    </xf>
    <xf numFmtId="44" fontId="7" fillId="3" borderId="2" xfId="0" applyFont="1" applyFill="1" applyBorder="1" applyAlignment="1">
      <alignment horizontal="center" vertical="top" wrapText="1"/>
    </xf>
    <xf numFmtId="44" fontId="7" fillId="3" borderId="2" xfId="0" applyFont="1" applyFill="1" applyBorder="1" applyAlignment="1">
      <alignment horizontal="left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164" fontId="22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right" wrapText="1"/>
    </xf>
    <xf numFmtId="164" fontId="22" fillId="3" borderId="2" xfId="0" applyNumberFormat="1" applyFont="1" applyFill="1" applyBorder="1" applyAlignment="1">
      <alignment horizontal="right"/>
    </xf>
    <xf numFmtId="44" fontId="0" fillId="6" borderId="4" xfId="0" applyNumberFormat="1" applyFont="1" applyFill="1" applyBorder="1" applyAlignment="1">
      <alignment vertical="top" wrapText="1"/>
    </xf>
    <xf numFmtId="49" fontId="0" fillId="6" borderId="4" xfId="0" applyNumberFormat="1" applyFont="1" applyFill="1" applyBorder="1" applyAlignment="1">
      <alignment horizontal="left" wrapText="1"/>
    </xf>
    <xf numFmtId="44" fontId="0" fillId="6" borderId="4" xfId="0" applyNumberFormat="1" applyFont="1" applyFill="1" applyBorder="1" applyAlignment="1">
      <alignment horizontal="left" wrapText="1"/>
    </xf>
    <xf numFmtId="49" fontId="5" fillId="6" borderId="4" xfId="0" applyNumberFormat="1" applyFont="1" applyFill="1" applyBorder="1" applyAlignment="1">
      <alignment horizontal="left" wrapText="1"/>
    </xf>
    <xf numFmtId="44" fontId="5" fillId="6" borderId="4" xfId="0" applyNumberFormat="1" applyFont="1" applyFill="1" applyBorder="1" applyAlignment="1">
      <alignment horizontal="left" wrapText="1"/>
    </xf>
    <xf numFmtId="44" fontId="0" fillId="3" borderId="2" xfId="0" applyNumberFormat="1" applyFont="1" applyFill="1" applyBorder="1" applyAlignment="1">
      <alignment vertical="top" wrapText="1"/>
    </xf>
    <xf numFmtId="49" fontId="0" fillId="3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49" fontId="5" fillId="3" borderId="2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wrapText="1"/>
    </xf>
    <xf numFmtId="49" fontId="5" fillId="3" borderId="2" xfId="0" applyNumberFormat="1" applyFont="1" applyFill="1" applyBorder="1" applyAlignment="1">
      <alignment horizontal="left" wrapText="1"/>
    </xf>
    <xf numFmtId="44" fontId="0" fillId="3" borderId="5" xfId="0" applyNumberFormat="1" applyFont="1" applyFill="1" applyBorder="1" applyAlignment="1">
      <alignment vertical="top" wrapText="1"/>
    </xf>
    <xf numFmtId="0" fontId="4" fillId="2" borderId="6" xfId="0" applyNumberFormat="1" applyFont="1" applyFill="1" applyBorder="1" applyAlignment="1">
      <alignment horizontal="left" wrapText="1"/>
    </xf>
    <xf numFmtId="0" fontId="4" fillId="2" borderId="2" xfId="0" applyNumberFormat="1" applyFont="1" applyFill="1" applyBorder="1" applyAlignment="1">
      <alignment horizontal="left" wrapText="1"/>
    </xf>
    <xf numFmtId="44" fontId="5" fillId="0" borderId="2" xfId="0" applyNumberFormat="1" applyFont="1" applyFill="1" applyBorder="1" applyAlignment="1">
      <alignment vertical="center" wrapText="1"/>
    </xf>
    <xf numFmtId="44" fontId="5" fillId="3" borderId="2" xfId="0" applyNumberFormat="1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vertical="top" wrapText="1"/>
    </xf>
    <xf numFmtId="0" fontId="4" fillId="7" borderId="2" xfId="0" applyNumberFormat="1" applyFont="1" applyFill="1" applyBorder="1" applyAlignment="1">
      <alignment horizontal="left" wrapText="1"/>
    </xf>
    <xf numFmtId="49" fontId="0" fillId="6" borderId="2" xfId="0" applyNumberFormat="1" applyFont="1" applyFill="1" applyBorder="1" applyAlignment="1">
      <alignment vertical="top" wrapText="1"/>
    </xf>
    <xf numFmtId="49" fontId="5" fillId="6" borderId="2" xfId="0" applyNumberFormat="1" applyFont="1" applyFill="1" applyBorder="1" applyAlignment="1">
      <alignment vertical="top" wrapText="1"/>
    </xf>
    <xf numFmtId="49" fontId="0" fillId="4" borderId="2" xfId="0" applyNumberFormat="1" applyFont="1" applyFill="1" applyBorder="1" applyAlignment="1">
      <alignment vertical="top" wrapText="1"/>
    </xf>
    <xf numFmtId="49" fontId="0" fillId="4" borderId="5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vertical="top" wrapText="1"/>
    </xf>
    <xf numFmtId="167" fontId="23" fillId="0" borderId="2" xfId="0" applyNumberFormat="1" applyFont="1" applyFill="1" applyBorder="1" applyAlignment="1">
      <alignment vertical="top" wrapText="1"/>
    </xf>
    <xf numFmtId="167" fontId="0" fillId="0" borderId="2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4" fillId="4" borderId="1" xfId="0" applyNumberFormat="1" applyFont="1" applyFill="1" applyBorder="1" applyAlignment="1">
      <alignment horizontal="right" wrapText="1"/>
    </xf>
    <xf numFmtId="164" fontId="4" fillId="6" borderId="1" xfId="0" applyNumberFormat="1" applyFont="1" applyFill="1" applyBorder="1" applyAlignment="1">
      <alignment horizontal="right" wrapText="1"/>
    </xf>
    <xf numFmtId="164" fontId="0" fillId="0" borderId="2" xfId="0" applyNumberFormat="1" applyFont="1" applyFill="1" applyBorder="1" applyAlignment="1">
      <alignment horizontal="right" wrapText="1"/>
    </xf>
    <xf numFmtId="164" fontId="0" fillId="4" borderId="2" xfId="0" applyNumberFormat="1" applyFont="1" applyFill="1" applyBorder="1" applyAlignment="1">
      <alignment horizontal="right" wrapText="1"/>
    </xf>
    <xf numFmtId="164" fontId="0" fillId="6" borderId="2" xfId="0" applyNumberFormat="1" applyFont="1" applyFill="1" applyBorder="1" applyAlignment="1">
      <alignment horizontal="right" wrapText="1"/>
    </xf>
    <xf numFmtId="164" fontId="23" fillId="0" borderId="2" xfId="0" applyNumberFormat="1" applyFont="1" applyFill="1" applyBorder="1" applyAlignment="1">
      <alignment horizontal="right" wrapText="1"/>
    </xf>
    <xf numFmtId="164" fontId="0" fillId="6" borderId="4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wrapText="1"/>
    </xf>
    <xf numFmtId="164" fontId="0" fillId="0" borderId="5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0" fontId="27" fillId="0" borderId="2" xfId="1" applyFont="1" applyBorder="1" applyAlignment="1">
      <alignment horizontal="center" vertical="top"/>
    </xf>
    <xf numFmtId="0" fontId="27" fillId="0" borderId="2" xfId="1" applyFont="1" applyBorder="1" applyAlignment="1">
      <alignment horizontal="center" vertical="center"/>
    </xf>
    <xf numFmtId="166" fontId="27" fillId="0" borderId="2" xfId="0" applyNumberFormat="1" applyFont="1" applyBorder="1" applyAlignment="1">
      <alignment wrapText="1"/>
    </xf>
    <xf numFmtId="166" fontId="27" fillId="0" borderId="2" xfId="0" applyNumberFormat="1" applyFont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wrapText="1"/>
    </xf>
    <xf numFmtId="0" fontId="24" fillId="0" borderId="3" xfId="0" applyNumberFormat="1" applyFont="1" applyFill="1" applyBorder="1" applyAlignment="1">
      <alignment horizontal="left" wrapText="1"/>
    </xf>
    <xf numFmtId="0" fontId="4" fillId="0" borderId="8" xfId="0" applyNumberFormat="1" applyFont="1" applyFill="1" applyBorder="1" applyAlignment="1">
      <alignment horizontal="left" wrapText="1"/>
    </xf>
    <xf numFmtId="0" fontId="4" fillId="2" borderId="8" xfId="0" applyNumberFormat="1" applyFont="1" applyFill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wrapText="1"/>
    </xf>
    <xf numFmtId="0" fontId="4" fillId="2" borderId="9" xfId="0" applyNumberFormat="1" applyFont="1" applyFill="1" applyBorder="1" applyAlignment="1">
      <alignment horizontal="left" wrapText="1"/>
    </xf>
    <xf numFmtId="44" fontId="5" fillId="3" borderId="5" xfId="0" applyNumberFormat="1" applyFont="1" applyFill="1" applyBorder="1" applyAlignment="1">
      <alignment vertical="center" wrapText="1"/>
    </xf>
    <xf numFmtId="0" fontId="24" fillId="2" borderId="7" xfId="0" applyNumberFormat="1" applyFont="1" applyFill="1" applyBorder="1" applyAlignment="1">
      <alignment horizontal="left" wrapText="1"/>
    </xf>
    <xf numFmtId="44" fontId="23" fillId="0" borderId="2" xfId="0" applyNumberFormat="1" applyFont="1" applyFill="1" applyBorder="1" applyAlignment="1">
      <alignment vertical="center" wrapText="1"/>
    </xf>
    <xf numFmtId="44" fontId="2" fillId="3" borderId="5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wrapText="1"/>
    </xf>
    <xf numFmtId="164" fontId="22" fillId="3" borderId="2" xfId="0" applyNumberFormat="1" applyFont="1" applyFill="1" applyBorder="1" applyAlignment="1"/>
    <xf numFmtId="164" fontId="7" fillId="3" borderId="2" xfId="0" applyNumberFormat="1" applyFont="1" applyFill="1" applyBorder="1" applyAlignment="1"/>
    <xf numFmtId="164" fontId="22" fillId="0" borderId="2" xfId="0" applyNumberFormat="1" applyFont="1" applyBorder="1" applyAlignment="1"/>
    <xf numFmtId="164" fontId="7" fillId="0" borderId="2" xfId="0" applyNumberFormat="1" applyFont="1" applyBorder="1" applyAlignment="1"/>
    <xf numFmtId="166" fontId="19" fillId="0" borderId="2" xfId="1" applyNumberFormat="1" applyFont="1" applyBorder="1" applyAlignment="1">
      <alignment horizontal="right" wrapText="1"/>
    </xf>
    <xf numFmtId="164" fontId="10" fillId="3" borderId="0" xfId="0" applyNumberFormat="1" applyFont="1" applyFill="1" applyBorder="1" applyAlignment="1"/>
    <xf numFmtId="49" fontId="7" fillId="0" borderId="2" xfId="0" applyNumberFormat="1" applyFont="1" applyFill="1" applyBorder="1" applyAlignment="1">
      <alignment horizontal="center"/>
    </xf>
    <xf numFmtId="44" fontId="7" fillId="0" borderId="2" xfId="0" applyFont="1" applyFill="1" applyBorder="1" applyAlignment="1">
      <alignment wrapText="1"/>
    </xf>
    <xf numFmtId="164" fontId="7" fillId="0" borderId="2" xfId="0" applyNumberFormat="1" applyFont="1" applyFill="1" applyBorder="1" applyAlignment="1">
      <alignment horizontal="right" wrapText="1"/>
    </xf>
    <xf numFmtId="44" fontId="7" fillId="0" borderId="2" xfId="0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wrapText="1"/>
    </xf>
    <xf numFmtId="44" fontId="5" fillId="0" borderId="2" xfId="0" applyNumberFormat="1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right" wrapText="1"/>
    </xf>
    <xf numFmtId="44" fontId="10" fillId="0" borderId="0" xfId="0" applyFont="1" applyFill="1" applyAlignment="1">
      <alignment horizontal="left"/>
    </xf>
    <xf numFmtId="44" fontId="12" fillId="0" borderId="0" xfId="0" applyFont="1" applyFill="1" applyAlignment="1">
      <alignment horizontal="center" vertical="top" wrapText="1"/>
    </xf>
    <xf numFmtId="44" fontId="11" fillId="0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left" vertical="top" wrapText="1"/>
    </xf>
    <xf numFmtId="164" fontId="10" fillId="0" borderId="0" xfId="0" applyNumberFormat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Alignment="1">
      <alignment vertical="top" wrapText="1"/>
    </xf>
    <xf numFmtId="44" fontId="0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left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44" fontId="5" fillId="0" borderId="0" xfId="0" applyNumberFormat="1" applyFont="1" applyFill="1" applyAlignment="1">
      <alignment horizontal="left" vertical="top" wrapText="1"/>
    </xf>
    <xf numFmtId="44" fontId="0" fillId="0" borderId="0" xfId="0" applyNumberFormat="1" applyFont="1" applyFill="1" applyAlignment="1">
      <alignment horizontal="left" vertical="top" wrapText="1"/>
    </xf>
    <xf numFmtId="164" fontId="14" fillId="3" borderId="0" xfId="1" applyNumberFormat="1" applyFont="1" applyFill="1" applyBorder="1" applyAlignment="1">
      <alignment horizontal="center"/>
    </xf>
    <xf numFmtId="0" fontId="12" fillId="0" borderId="0" xfId="1" applyFont="1" applyBorder="1" applyAlignment="1">
      <alignment horizontal="center" vertical="top" wrapText="1"/>
    </xf>
    <xf numFmtId="0" fontId="25" fillId="0" borderId="0" xfId="1" applyFont="1" applyAlignment="1">
      <alignment horizontal="left"/>
    </xf>
    <xf numFmtId="0" fontId="25" fillId="0" borderId="0" xfId="1" applyFont="1" applyBorder="1" applyAlignment="1">
      <alignment horizontal="left" vertical="top" wrapText="1"/>
    </xf>
    <xf numFmtId="0" fontId="25" fillId="0" borderId="0" xfId="1" applyFont="1" applyBorder="1" applyAlignment="1">
      <alignment horizontal="left" vertical="top"/>
    </xf>
    <xf numFmtId="0" fontId="12" fillId="0" borderId="2" xfId="1" applyFont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left"/>
    </xf>
    <xf numFmtId="44" fontId="27" fillId="0" borderId="2" xfId="0" applyFont="1" applyBorder="1" applyAlignment="1">
      <alignment horizontal="left" wrapText="1"/>
    </xf>
    <xf numFmtId="166" fontId="27" fillId="0" borderId="10" xfId="0" applyNumberFormat="1" applyFont="1" applyBorder="1" applyAlignment="1">
      <alignment horizontal="right" wrapText="1"/>
    </xf>
    <xf numFmtId="166" fontId="27" fillId="0" borderId="11" xfId="0" applyNumberFormat="1" applyFont="1" applyBorder="1" applyAlignment="1">
      <alignment horizontal="right" wrapText="1"/>
    </xf>
    <xf numFmtId="0" fontId="14" fillId="0" borderId="0" xfId="1" applyFont="1" applyBorder="1" applyAlignment="1">
      <alignment horizontal="left" vertical="top" wrapText="1"/>
    </xf>
    <xf numFmtId="0" fontId="18" fillId="0" borderId="2" xfId="1" applyFont="1" applyBorder="1" applyAlignment="1">
      <alignment horizontal="center" wrapText="1"/>
    </xf>
    <xf numFmtId="0" fontId="18" fillId="0" borderId="2" xfId="1" applyFont="1" applyBorder="1" applyAlignment="1">
      <alignment horizontal="center" vertical="center"/>
    </xf>
    <xf numFmtId="166" fontId="20" fillId="0" borderId="2" xfId="1" applyNumberFormat="1" applyFont="1" applyBorder="1" applyAlignment="1">
      <alignment horizontal="center"/>
    </xf>
    <xf numFmtId="44" fontId="27" fillId="0" borderId="10" xfId="0" applyFont="1" applyBorder="1" applyAlignment="1">
      <alignment horizontal="left" wrapText="1"/>
    </xf>
    <xf numFmtId="44" fontId="27" fillId="0" borderId="12" xfId="0" applyFont="1" applyBorder="1" applyAlignment="1">
      <alignment horizontal="left" wrapText="1"/>
    </xf>
    <xf numFmtId="0" fontId="19" fillId="0" borderId="2" xfId="1" applyFont="1" applyBorder="1" applyAlignment="1">
      <alignment horizontal="left" wrapText="1"/>
    </xf>
    <xf numFmtId="166" fontId="19" fillId="0" borderId="10" xfId="1" applyNumberFormat="1" applyFont="1" applyBorder="1" applyAlignment="1">
      <alignment horizontal="right" wrapText="1"/>
    </xf>
    <xf numFmtId="166" fontId="19" fillId="0" borderId="11" xfId="1" applyNumberFormat="1" applyFont="1" applyBorder="1" applyAlignment="1">
      <alignment horizontal="right" wrapText="1"/>
    </xf>
  </cellXfs>
  <cellStyles count="3">
    <cellStyle name="Обычный" xfId="0" builtinId="0"/>
    <cellStyle name="Обычный 2" xfId="1"/>
    <cellStyle name="Стиль 1" xfId="2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view="pageBreakPreview" topLeftCell="A8" zoomScaleNormal="100" zoomScaleSheetLayoutView="100" workbookViewId="0">
      <selection activeCell="E29" sqref="E29"/>
    </sheetView>
  </sheetViews>
  <sheetFormatPr defaultRowHeight="12.75"/>
  <cols>
    <col min="1" max="1" width="29" style="13" customWidth="1"/>
    <col min="2" max="2" width="64.6640625" style="16" customWidth="1"/>
    <col min="3" max="3" width="12.5" style="16" customWidth="1"/>
    <col min="4" max="4" width="13" style="16" customWidth="1"/>
    <col min="5" max="5" width="13.5" style="14" customWidth="1"/>
    <col min="6" max="6" width="9.1640625" style="14" customWidth="1"/>
    <col min="7" max="7" width="9.5" style="15" customWidth="1"/>
    <col min="8" max="8" width="8.33203125" style="16" customWidth="1"/>
    <col min="9" max="9" width="12.5" style="16" bestFit="1" customWidth="1"/>
    <col min="10" max="16384" width="9.33203125" style="16"/>
  </cols>
  <sheetData>
    <row r="1" spans="1:11">
      <c r="C1" s="202" t="s">
        <v>138</v>
      </c>
      <c r="D1" s="202"/>
      <c r="E1" s="202"/>
    </row>
    <row r="2" spans="1:11" ht="15">
      <c r="B2" s="12"/>
      <c r="C2" s="206" t="str">
        <f ca="1"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2024 год и на плановый период 2025 и 2026 годов»</v>
      </c>
      <c r="D2" s="207"/>
      <c r="E2" s="207"/>
    </row>
    <row r="3" spans="1:11" ht="15">
      <c r="B3" s="12"/>
      <c r="C3" s="207"/>
      <c r="D3" s="207"/>
      <c r="E3" s="207"/>
    </row>
    <row r="4" spans="1:11" ht="15">
      <c r="B4" s="12"/>
      <c r="C4" s="207"/>
      <c r="D4" s="207"/>
      <c r="E4" s="207"/>
    </row>
    <row r="5" spans="1:11" ht="33.75" customHeight="1">
      <c r="B5" s="12"/>
      <c r="C5" s="207"/>
      <c r="D5" s="207"/>
      <c r="E5" s="207"/>
    </row>
    <row r="6" spans="1:11" ht="25.5" customHeight="1">
      <c r="C6" s="207"/>
      <c r="D6" s="207"/>
      <c r="E6" s="207"/>
    </row>
    <row r="7" spans="1:11" ht="71.25" customHeight="1">
      <c r="A7" s="203" t="s">
        <v>274</v>
      </c>
      <c r="B7" s="203"/>
      <c r="C7" s="203"/>
      <c r="D7" s="203"/>
      <c r="E7" s="203"/>
    </row>
    <row r="8" spans="1:11">
      <c r="A8" s="17"/>
      <c r="B8" s="18"/>
      <c r="C8" s="18"/>
      <c r="D8" s="18"/>
      <c r="E8" s="19" t="s">
        <v>1</v>
      </c>
    </row>
    <row r="9" spans="1:11" s="22" customFormat="1">
      <c r="A9" s="204" t="s">
        <v>23</v>
      </c>
      <c r="B9" s="204" t="s">
        <v>2</v>
      </c>
      <c r="C9" s="205" t="s">
        <v>7</v>
      </c>
      <c r="D9" s="205"/>
      <c r="E9" s="205"/>
      <c r="F9" s="20"/>
      <c r="G9" s="21"/>
    </row>
    <row r="10" spans="1:11" s="22" customFormat="1" ht="16.5" customHeight="1">
      <c r="A10" s="204"/>
      <c r="B10" s="204"/>
      <c r="C10" s="27" t="s">
        <v>29</v>
      </c>
      <c r="D10" s="27" t="s">
        <v>252</v>
      </c>
      <c r="E10" s="27" t="s">
        <v>280</v>
      </c>
      <c r="F10" s="20"/>
      <c r="G10" s="21"/>
      <c r="H10" s="20"/>
    </row>
    <row r="11" spans="1:11" s="24" customFormat="1">
      <c r="A11" s="23">
        <v>1</v>
      </c>
      <c r="B11" s="23">
        <v>2</v>
      </c>
      <c r="C11" s="23" t="s">
        <v>10</v>
      </c>
      <c r="D11" s="23" t="s">
        <v>11</v>
      </c>
      <c r="E11" s="23" t="s">
        <v>12</v>
      </c>
      <c r="F11" s="20"/>
      <c r="G11" s="20"/>
      <c r="H11" s="20"/>
      <c r="I11" s="20"/>
      <c r="J11" s="20"/>
      <c r="K11" s="20"/>
    </row>
    <row r="12" spans="1:11" s="26" customFormat="1" ht="14.25">
      <c r="A12" s="111" t="s">
        <v>145</v>
      </c>
      <c r="B12" s="112" t="s">
        <v>146</v>
      </c>
      <c r="C12" s="188">
        <f>C13</f>
        <v>1394.1</v>
      </c>
      <c r="D12" s="188">
        <f>D13</f>
        <v>997.3</v>
      </c>
      <c r="E12" s="188">
        <f>E13</f>
        <v>1034</v>
      </c>
      <c r="F12" s="25">
        <v>750.8</v>
      </c>
      <c r="G12" s="193">
        <v>781.5</v>
      </c>
      <c r="H12" s="25">
        <v>804.7</v>
      </c>
      <c r="I12" s="25">
        <f>C12+F12</f>
        <v>2144.8999999999996</v>
      </c>
      <c r="J12" s="25">
        <f>D12+G12</f>
        <v>1778.8</v>
      </c>
      <c r="K12" s="25">
        <f>E12+H12</f>
        <v>1838.7</v>
      </c>
    </row>
    <row r="13" spans="1:11" s="26" customFormat="1" ht="28.5">
      <c r="A13" s="111" t="s">
        <v>147</v>
      </c>
      <c r="B13" s="113" t="s">
        <v>148</v>
      </c>
      <c r="C13" s="188">
        <f>+C14+C24+C29+C19</f>
        <v>1394.1</v>
      </c>
      <c r="D13" s="188">
        <f>+D14+D24+D29+D19</f>
        <v>997.3</v>
      </c>
      <c r="E13" s="188">
        <f>+E14+E24+E29+E19</f>
        <v>1034</v>
      </c>
      <c r="F13" s="25"/>
      <c r="G13" s="193"/>
      <c r="H13" s="25"/>
      <c r="I13" s="25">
        <f ca="1">I12-'Приложение 2'!K8</f>
        <v>0.29999999999972715</v>
      </c>
      <c r="J13" s="25">
        <f ca="1">J12-'Приложение 2'!L8</f>
        <v>0.40000000000009095</v>
      </c>
      <c r="K13" s="25">
        <f ca="1">K12-'Приложение 2'!M8</f>
        <v>0.39999999999986358</v>
      </c>
    </row>
    <row r="14" spans="1:11" s="26" customFormat="1" ht="28.5">
      <c r="A14" s="114" t="s">
        <v>149</v>
      </c>
      <c r="B14" s="112" t="s">
        <v>180</v>
      </c>
      <c r="C14" s="188">
        <f>+C15+C17</f>
        <v>996.59999999999991</v>
      </c>
      <c r="D14" s="188">
        <f>+D15+D17</f>
        <v>571</v>
      </c>
      <c r="E14" s="188">
        <f>+E15+E17</f>
        <v>588.6</v>
      </c>
      <c r="F14" s="25"/>
      <c r="G14" s="193"/>
      <c r="H14" s="25"/>
      <c r="I14" s="25">
        <f>I13/F12*100</f>
        <v>3.9957378795914648E-2</v>
      </c>
      <c r="J14" s="25">
        <f>J13/G12*100</f>
        <v>5.118362124121445E-2</v>
      </c>
      <c r="K14" s="25">
        <f>K13/H12*100</f>
        <v>4.9707965701486709E-2</v>
      </c>
    </row>
    <row r="15" spans="1:11" s="26" customFormat="1" ht="28.5">
      <c r="A15" s="114" t="s">
        <v>150</v>
      </c>
      <c r="B15" s="112" t="s">
        <v>151</v>
      </c>
      <c r="C15" s="188">
        <f>C16</f>
        <v>662.8</v>
      </c>
      <c r="D15" s="188">
        <f>D16</f>
        <v>571</v>
      </c>
      <c r="E15" s="188">
        <f>E16</f>
        <v>588.6</v>
      </c>
      <c r="F15" s="25"/>
      <c r="G15" s="193">
        <f>G12+D16</f>
        <v>1352.5</v>
      </c>
      <c r="H15" s="25">
        <f>H12+E16</f>
        <v>1393.3000000000002</v>
      </c>
      <c r="I15" s="25"/>
      <c r="J15" s="25"/>
      <c r="K15" s="25"/>
    </row>
    <row r="16" spans="1:11" s="26" customFormat="1" ht="45">
      <c r="A16" s="115" t="s">
        <v>152</v>
      </c>
      <c r="B16" s="116" t="s">
        <v>181</v>
      </c>
      <c r="C16" s="189">
        <f>662.8</f>
        <v>662.8</v>
      </c>
      <c r="D16" s="189">
        <v>571</v>
      </c>
      <c r="E16" s="189">
        <v>588.6</v>
      </c>
      <c r="F16" s="25"/>
      <c r="G16" s="193">
        <f>G15*2.5%</f>
        <v>33.8125</v>
      </c>
      <c r="H16" s="25">
        <f>H15*5%</f>
        <v>69.665000000000006</v>
      </c>
      <c r="I16" s="25"/>
      <c r="J16" s="25"/>
      <c r="K16" s="25"/>
    </row>
    <row r="17" spans="1:11" s="26" customFormat="1" ht="28.5">
      <c r="A17" s="114" t="s">
        <v>153</v>
      </c>
      <c r="B17" s="117" t="s">
        <v>154</v>
      </c>
      <c r="C17" s="188">
        <f>+C18</f>
        <v>333.8</v>
      </c>
      <c r="D17" s="188">
        <f>+D18</f>
        <v>0</v>
      </c>
      <c r="E17" s="188">
        <f>+E18</f>
        <v>0</v>
      </c>
      <c r="F17" s="25"/>
      <c r="G17" s="193"/>
      <c r="H17" s="25"/>
      <c r="I17" s="25"/>
      <c r="J17" s="25"/>
      <c r="K17" s="25"/>
    </row>
    <row r="18" spans="1:11" s="26" customFormat="1" ht="28.5" customHeight="1">
      <c r="A18" s="115" t="s">
        <v>155</v>
      </c>
      <c r="B18" s="118" t="s">
        <v>156</v>
      </c>
      <c r="C18" s="189">
        <v>333.8</v>
      </c>
      <c r="D18" s="189">
        <v>0</v>
      </c>
      <c r="E18" s="189">
        <v>0</v>
      </c>
      <c r="F18" s="25"/>
      <c r="G18" s="193"/>
      <c r="H18" s="25"/>
      <c r="I18" s="25"/>
      <c r="J18" s="25"/>
      <c r="K18" s="25"/>
    </row>
    <row r="19" spans="1:11" s="26" customFormat="1" ht="28.5" hidden="1">
      <c r="A19" s="114" t="s">
        <v>157</v>
      </c>
      <c r="B19" s="117" t="s">
        <v>158</v>
      </c>
      <c r="C19" s="188">
        <f>C22+C20</f>
        <v>0</v>
      </c>
      <c r="D19" s="188">
        <f>D22+D20</f>
        <v>0</v>
      </c>
      <c r="E19" s="188">
        <f>E22+E20</f>
        <v>0</v>
      </c>
      <c r="F19" s="25"/>
      <c r="G19" s="193"/>
      <c r="H19" s="25"/>
      <c r="I19" s="25"/>
      <c r="J19" s="25"/>
      <c r="K19" s="25"/>
    </row>
    <row r="20" spans="1:11" s="26" customFormat="1" ht="44.25" hidden="1" customHeight="1">
      <c r="A20" s="114" t="s">
        <v>253</v>
      </c>
      <c r="B20" s="117" t="s">
        <v>254</v>
      </c>
      <c r="C20" s="188">
        <f>C21</f>
        <v>0</v>
      </c>
      <c r="D20" s="188">
        <f>D21</f>
        <v>0</v>
      </c>
      <c r="E20" s="188">
        <f>E21</f>
        <v>0</v>
      </c>
      <c r="F20" s="25"/>
      <c r="G20" s="193"/>
      <c r="H20" s="25"/>
      <c r="I20" s="25"/>
      <c r="J20" s="25"/>
      <c r="K20" s="25"/>
    </row>
    <row r="21" spans="1:11" s="26" customFormat="1" ht="60" hidden="1">
      <c r="A21" s="115" t="s">
        <v>255</v>
      </c>
      <c r="B21" s="118" t="s">
        <v>256</v>
      </c>
      <c r="C21" s="189"/>
      <c r="D21" s="189">
        <v>0</v>
      </c>
      <c r="E21" s="189">
        <v>0</v>
      </c>
      <c r="F21" s="25"/>
      <c r="G21" s="193"/>
      <c r="H21" s="25"/>
      <c r="I21" s="25"/>
      <c r="J21" s="25"/>
      <c r="K21" s="25"/>
    </row>
    <row r="22" spans="1:11" s="26" customFormat="1" ht="14.25" hidden="1">
      <c r="A22" s="114" t="s">
        <v>159</v>
      </c>
      <c r="B22" s="117" t="s">
        <v>160</v>
      </c>
      <c r="C22" s="188">
        <f>C23</f>
        <v>0</v>
      </c>
      <c r="D22" s="188">
        <f>D23</f>
        <v>0</v>
      </c>
      <c r="E22" s="188">
        <f>E23</f>
        <v>0</v>
      </c>
      <c r="F22" s="25"/>
      <c r="G22" s="193"/>
      <c r="H22" s="25"/>
      <c r="I22" s="25"/>
      <c r="J22" s="25"/>
      <c r="K22" s="25"/>
    </row>
    <row r="23" spans="1:11" s="26" customFormat="1" ht="15" hidden="1">
      <c r="A23" s="115" t="s">
        <v>161</v>
      </c>
      <c r="B23" s="118" t="s">
        <v>162</v>
      </c>
      <c r="C23" s="189"/>
      <c r="D23" s="189">
        <v>0</v>
      </c>
      <c r="E23" s="189">
        <v>0</v>
      </c>
      <c r="F23" s="25"/>
      <c r="G23" s="193"/>
      <c r="H23" s="25"/>
      <c r="I23" s="25"/>
      <c r="J23" s="25"/>
      <c r="K23" s="25"/>
    </row>
    <row r="24" spans="1:11" s="26" customFormat="1" ht="28.5">
      <c r="A24" s="114" t="s">
        <v>163</v>
      </c>
      <c r="B24" s="117" t="s">
        <v>164</v>
      </c>
      <c r="C24" s="188">
        <f>+C25+C27</f>
        <v>132.5</v>
      </c>
      <c r="D24" s="188">
        <f>+D25+D27</f>
        <v>146.29999999999998</v>
      </c>
      <c r="E24" s="188">
        <f>+E25+E27</f>
        <v>160.4</v>
      </c>
      <c r="F24" s="25"/>
      <c r="G24" s="193"/>
      <c r="H24" s="25"/>
      <c r="I24" s="25"/>
      <c r="J24" s="25"/>
      <c r="K24" s="25"/>
    </row>
    <row r="25" spans="1:11" s="26" customFormat="1" ht="42.75">
      <c r="A25" s="114" t="s">
        <v>165</v>
      </c>
      <c r="B25" s="119" t="s">
        <v>166</v>
      </c>
      <c r="C25" s="188">
        <f>C26</f>
        <v>0.6</v>
      </c>
      <c r="D25" s="188">
        <f>D26</f>
        <v>0.6</v>
      </c>
      <c r="E25" s="188">
        <f>E26</f>
        <v>0.6</v>
      </c>
      <c r="F25" s="25"/>
      <c r="G25" s="193"/>
      <c r="H25" s="25"/>
      <c r="I25" s="25"/>
      <c r="J25" s="25"/>
      <c r="K25" s="25"/>
    </row>
    <row r="26" spans="1:11" s="26" customFormat="1" ht="45">
      <c r="A26" s="115" t="s">
        <v>167</v>
      </c>
      <c r="B26" s="116" t="s">
        <v>168</v>
      </c>
      <c r="C26" s="189">
        <v>0.6</v>
      </c>
      <c r="D26" s="189">
        <v>0.6</v>
      </c>
      <c r="E26" s="189">
        <v>0.6</v>
      </c>
      <c r="F26" s="25"/>
      <c r="G26" s="193"/>
      <c r="H26" s="25"/>
      <c r="I26" s="25"/>
      <c r="J26" s="25"/>
      <c r="K26" s="25"/>
    </row>
    <row r="27" spans="1:11" s="26" customFormat="1" ht="42.75">
      <c r="A27" s="114" t="s">
        <v>169</v>
      </c>
      <c r="B27" s="112" t="s">
        <v>170</v>
      </c>
      <c r="C27" s="188">
        <f>C28</f>
        <v>131.9</v>
      </c>
      <c r="D27" s="188">
        <f>D28</f>
        <v>145.69999999999999</v>
      </c>
      <c r="E27" s="188">
        <f>E28</f>
        <v>159.80000000000001</v>
      </c>
      <c r="F27" s="25"/>
      <c r="G27" s="193"/>
      <c r="H27" s="25"/>
      <c r="I27" s="25"/>
      <c r="J27" s="25"/>
      <c r="K27" s="25"/>
    </row>
    <row r="28" spans="1:11" s="26" customFormat="1" ht="45">
      <c r="A28" s="115" t="s">
        <v>171</v>
      </c>
      <c r="B28" s="116" t="s">
        <v>172</v>
      </c>
      <c r="C28" s="189">
        <v>131.9</v>
      </c>
      <c r="D28" s="189">
        <v>145.69999999999999</v>
      </c>
      <c r="E28" s="189">
        <v>159.80000000000001</v>
      </c>
      <c r="F28" s="25"/>
      <c r="G28" s="193"/>
      <c r="H28" s="25"/>
      <c r="I28" s="25"/>
      <c r="J28" s="25"/>
      <c r="K28" s="25"/>
    </row>
    <row r="29" spans="1:11" s="26" customFormat="1" ht="14.25">
      <c r="A29" s="114" t="s">
        <v>173</v>
      </c>
      <c r="B29" s="112" t="s">
        <v>174</v>
      </c>
      <c r="C29" s="188">
        <f>C30+C32</f>
        <v>265</v>
      </c>
      <c r="D29" s="188">
        <f>D30+D32</f>
        <v>280</v>
      </c>
      <c r="E29" s="188">
        <f>E30+E32</f>
        <v>285</v>
      </c>
      <c r="F29" s="25"/>
      <c r="G29" s="193"/>
      <c r="H29" s="25"/>
      <c r="I29" s="25"/>
      <c r="J29" s="25"/>
      <c r="K29" s="25"/>
    </row>
    <row r="30" spans="1:11" s="26" customFormat="1" ht="71.25">
      <c r="A30" s="114" t="s">
        <v>175</v>
      </c>
      <c r="B30" s="120" t="s">
        <v>176</v>
      </c>
      <c r="C30" s="190">
        <f t="shared" ref="C30:E32" si="0">C31</f>
        <v>265</v>
      </c>
      <c r="D30" s="190">
        <f t="shared" si="0"/>
        <v>280</v>
      </c>
      <c r="E30" s="190">
        <f t="shared" si="0"/>
        <v>285</v>
      </c>
      <c r="F30" s="25"/>
      <c r="G30" s="193"/>
      <c r="H30" s="25"/>
      <c r="I30" s="25"/>
      <c r="J30" s="25"/>
      <c r="K30" s="25"/>
    </row>
    <row r="31" spans="1:11" s="26" customFormat="1" ht="75">
      <c r="A31" s="115" t="s">
        <v>177</v>
      </c>
      <c r="B31" s="121" t="s">
        <v>178</v>
      </c>
      <c r="C31" s="191">
        <v>265</v>
      </c>
      <c r="D31" s="191">
        <v>280</v>
      </c>
      <c r="E31" s="191">
        <v>285</v>
      </c>
      <c r="F31" s="25"/>
      <c r="G31" s="193"/>
      <c r="H31" s="25"/>
      <c r="I31" s="25"/>
      <c r="J31" s="25"/>
      <c r="K31" s="25"/>
    </row>
    <row r="32" spans="1:11" s="14" customFormat="1" ht="0.75" customHeight="1">
      <c r="A32" s="114" t="s">
        <v>257</v>
      </c>
      <c r="B32" s="120" t="s">
        <v>259</v>
      </c>
      <c r="C32" s="190">
        <f t="shared" si="0"/>
        <v>0</v>
      </c>
      <c r="D32" s="190">
        <f t="shared" si="0"/>
        <v>0</v>
      </c>
      <c r="E32" s="190">
        <f t="shared" si="0"/>
        <v>0</v>
      </c>
      <c r="G32" s="15"/>
      <c r="H32" s="16"/>
      <c r="I32" s="16"/>
      <c r="J32" s="16"/>
    </row>
    <row r="33" spans="1:5" ht="30" hidden="1" customHeight="1">
      <c r="A33" s="115" t="s">
        <v>258</v>
      </c>
      <c r="B33" s="121" t="s">
        <v>260</v>
      </c>
      <c r="C33" s="191"/>
      <c r="D33" s="191">
        <v>0</v>
      </c>
      <c r="E33" s="191">
        <v>0</v>
      </c>
    </row>
  </sheetData>
  <mergeCells count="6">
    <mergeCell ref="C1:E1"/>
    <mergeCell ref="A7:E7"/>
    <mergeCell ref="A9:A10"/>
    <mergeCell ref="B9:B10"/>
    <mergeCell ref="C9:E9"/>
    <mergeCell ref="C2:E6"/>
  </mergeCells>
  <phoneticPr fontId="0" type="noConversion"/>
  <conditionalFormatting sqref="C2">
    <cfRule type="expression" dxfId="3" priority="1" stopIfTrue="1">
      <formula>#REF!&lt;&gt;""</formula>
    </cfRule>
  </conditionalFormatting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23"/>
  <sheetViews>
    <sheetView tabSelected="1" view="pageBreakPreview" topLeftCell="A197" zoomScaleNormal="100" zoomScaleSheetLayoutView="100" workbookViewId="0">
      <selection activeCell="A87" sqref="A87"/>
    </sheetView>
  </sheetViews>
  <sheetFormatPr defaultRowHeight="12.75"/>
  <cols>
    <col min="1" max="1" width="37.5" customWidth="1"/>
    <col min="2" max="2" width="5.5" customWidth="1"/>
    <col min="3" max="4" width="4.5" customWidth="1"/>
    <col min="5" max="5" width="5.6640625" customWidth="1"/>
    <col min="6" max="7" width="4.1640625" customWidth="1"/>
    <col min="8" max="8" width="6.5" customWidth="1"/>
    <col min="9" max="9" width="3.83203125" customWidth="1"/>
    <col min="10" max="10" width="5.83203125" hidden="1" customWidth="1"/>
    <col min="11" max="13" width="14" customWidth="1"/>
  </cols>
  <sheetData>
    <row r="1" spans="1:13">
      <c r="I1" s="211" t="s">
        <v>139</v>
      </c>
      <c r="J1" s="212"/>
      <c r="K1" s="212"/>
      <c r="L1" s="212"/>
      <c r="M1" s="212"/>
    </row>
    <row r="2" spans="1:13" ht="106.5" customHeight="1">
      <c r="A2" s="1" t="s">
        <v>0</v>
      </c>
      <c r="B2" s="1" t="s">
        <v>0</v>
      </c>
      <c r="C2" s="1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13" t="s">
        <v>273</v>
      </c>
      <c r="J2" s="213"/>
      <c r="K2" s="214"/>
      <c r="L2" s="214"/>
      <c r="M2" s="214"/>
    </row>
    <row r="3" spans="1:13" ht="64.5" customHeight="1">
      <c r="A3" s="215" t="s">
        <v>275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</row>
    <row r="4" spans="1:13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216" t="s">
        <v>1</v>
      </c>
      <c r="J4" s="216"/>
      <c r="K4" s="216"/>
      <c r="L4" s="216"/>
      <c r="M4" s="216"/>
    </row>
    <row r="5" spans="1:13" ht="19.899999999999999" customHeight="1">
      <c r="A5" s="208" t="s">
        <v>2</v>
      </c>
      <c r="B5" s="208" t="s">
        <v>21</v>
      </c>
      <c r="C5" s="208" t="s">
        <v>3</v>
      </c>
      <c r="D5" s="208" t="s">
        <v>4</v>
      </c>
      <c r="E5" s="208" t="s">
        <v>5</v>
      </c>
      <c r="F5" s="208"/>
      <c r="G5" s="208"/>
      <c r="H5" s="208"/>
      <c r="I5" s="208" t="s">
        <v>6</v>
      </c>
      <c r="J5" s="209"/>
      <c r="K5" s="208" t="s">
        <v>7</v>
      </c>
      <c r="L5" s="208"/>
      <c r="M5" s="208"/>
    </row>
    <row r="6" spans="1:13" ht="16.350000000000001" customHeight="1">
      <c r="A6" s="208" t="s">
        <v>0</v>
      </c>
      <c r="B6" s="208" t="s">
        <v>0</v>
      </c>
      <c r="C6" s="208" t="s">
        <v>0</v>
      </c>
      <c r="D6" s="208" t="s">
        <v>0</v>
      </c>
      <c r="E6" s="208" t="s">
        <v>0</v>
      </c>
      <c r="F6" s="208"/>
      <c r="G6" s="208"/>
      <c r="H6" s="208"/>
      <c r="I6" s="208" t="s">
        <v>0</v>
      </c>
      <c r="J6" s="210"/>
      <c r="K6" s="27" t="s">
        <v>29</v>
      </c>
      <c r="L6" s="27" t="s">
        <v>252</v>
      </c>
      <c r="M6" s="27" t="s">
        <v>280</v>
      </c>
    </row>
    <row r="7" spans="1:13" ht="14.4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75"/>
      <c r="K7" s="4" t="s">
        <v>17</v>
      </c>
      <c r="L7" s="4" t="s">
        <v>18</v>
      </c>
      <c r="M7" s="4" t="s">
        <v>20</v>
      </c>
    </row>
    <row r="8" spans="1:13" ht="14.45" customHeight="1">
      <c r="A8" s="65" t="s">
        <v>19</v>
      </c>
      <c r="B8" s="4"/>
      <c r="C8" s="4"/>
      <c r="D8" s="4"/>
      <c r="E8" s="4"/>
      <c r="F8" s="4"/>
      <c r="G8" s="4"/>
      <c r="H8" s="4"/>
      <c r="I8" s="4"/>
      <c r="J8" s="75"/>
      <c r="K8" s="158">
        <f>K9</f>
        <v>2144.6</v>
      </c>
      <c r="L8" s="158">
        <f>L9</f>
        <v>1778.3999999999999</v>
      </c>
      <c r="M8" s="158">
        <f>M9</f>
        <v>1838.3000000000002</v>
      </c>
    </row>
    <row r="9" spans="1:13" ht="60" customHeight="1">
      <c r="A9" s="5" t="s">
        <v>235</v>
      </c>
      <c r="B9" s="5">
        <v>935</v>
      </c>
      <c r="C9" s="5"/>
      <c r="D9" s="5"/>
      <c r="E9" s="5"/>
      <c r="F9" s="5"/>
      <c r="G9" s="5"/>
      <c r="H9" s="5"/>
      <c r="I9" s="5"/>
      <c r="J9" s="104"/>
      <c r="K9" s="7">
        <f>K10+K97+K123+K140+K194+K208+K223+K114</f>
        <v>2144.6</v>
      </c>
      <c r="L9" s="7">
        <f>L10+L97+L123+L140+L194+L208+L223+L114</f>
        <v>1778.3999999999999</v>
      </c>
      <c r="M9" s="7">
        <f>M10+M97+M123+M140+M194+M208+M223+M114</f>
        <v>1838.3000000000002</v>
      </c>
    </row>
    <row r="10" spans="1:13">
      <c r="A10" s="101" t="s">
        <v>32</v>
      </c>
      <c r="B10" s="101">
        <f>$B$9</f>
        <v>935</v>
      </c>
      <c r="C10" s="102" t="s">
        <v>30</v>
      </c>
      <c r="D10" s="102"/>
      <c r="E10" s="102"/>
      <c r="F10" s="102"/>
      <c r="G10" s="102"/>
      <c r="H10" s="102"/>
      <c r="I10" s="102"/>
      <c r="J10" s="103"/>
      <c r="K10" s="107">
        <f>K11+K28+K82+K89</f>
        <v>1292.8</v>
      </c>
      <c r="L10" s="107">
        <f>L11+L28+L82+L89</f>
        <v>980.80000000000007</v>
      </c>
      <c r="M10" s="107">
        <f>M11+M28+M82+M89</f>
        <v>962.90000000000009</v>
      </c>
    </row>
    <row r="11" spans="1:13" ht="51" customHeight="1">
      <c r="A11" s="101" t="s">
        <v>33</v>
      </c>
      <c r="B11" s="101">
        <f t="shared" ref="B11:B78" si="0">$B$9</f>
        <v>935</v>
      </c>
      <c r="C11" s="102" t="s">
        <v>30</v>
      </c>
      <c r="D11" s="102" t="s">
        <v>31</v>
      </c>
      <c r="E11" s="102"/>
      <c r="F11" s="102"/>
      <c r="G11" s="102"/>
      <c r="H11" s="102"/>
      <c r="I11" s="102"/>
      <c r="J11" s="103"/>
      <c r="K11" s="107">
        <f t="shared" ref="K11:M12" si="1">K12</f>
        <v>403.6</v>
      </c>
      <c r="L11" s="107">
        <f t="shared" si="1"/>
        <v>377.6</v>
      </c>
      <c r="M11" s="107">
        <f t="shared" si="1"/>
        <v>377.6</v>
      </c>
    </row>
    <row r="12" spans="1:13" ht="50.25" customHeight="1">
      <c r="A12" s="6" t="s">
        <v>236</v>
      </c>
      <c r="B12" s="9">
        <f t="shared" si="0"/>
        <v>935</v>
      </c>
      <c r="C12" s="66" t="s">
        <v>30</v>
      </c>
      <c r="D12" s="66" t="s">
        <v>31</v>
      </c>
      <c r="E12" s="66" t="s">
        <v>106</v>
      </c>
      <c r="F12" s="66" t="s">
        <v>109</v>
      </c>
      <c r="G12" s="66"/>
      <c r="H12" s="66"/>
      <c r="I12" s="66"/>
      <c r="J12" s="77"/>
      <c r="K12" s="10">
        <f t="shared" si="1"/>
        <v>403.6</v>
      </c>
      <c r="L12" s="10">
        <f t="shared" si="1"/>
        <v>377.6</v>
      </c>
      <c r="M12" s="10">
        <f t="shared" si="1"/>
        <v>377.6</v>
      </c>
    </row>
    <row r="13" spans="1:13" ht="52.5" customHeight="1">
      <c r="A13" s="6" t="s">
        <v>237</v>
      </c>
      <c r="B13" s="9">
        <f t="shared" si="0"/>
        <v>935</v>
      </c>
      <c r="C13" s="66" t="s">
        <v>30</v>
      </c>
      <c r="D13" s="66" t="s">
        <v>31</v>
      </c>
      <c r="E13" s="66" t="s">
        <v>106</v>
      </c>
      <c r="F13" s="66" t="s">
        <v>8</v>
      </c>
      <c r="G13" s="66"/>
      <c r="H13" s="66"/>
      <c r="I13" s="66"/>
      <c r="J13" s="77"/>
      <c r="K13" s="10">
        <f>K14+K21</f>
        <v>403.6</v>
      </c>
      <c r="L13" s="10">
        <f>L14+L21</f>
        <v>377.6</v>
      </c>
      <c r="M13" s="10">
        <f>M14+M21</f>
        <v>377.6</v>
      </c>
    </row>
    <row r="14" spans="1:13" ht="24">
      <c r="A14" s="6" t="s">
        <v>34</v>
      </c>
      <c r="B14" s="9">
        <f t="shared" si="0"/>
        <v>935</v>
      </c>
      <c r="C14" s="66" t="s">
        <v>30</v>
      </c>
      <c r="D14" s="66" t="s">
        <v>31</v>
      </c>
      <c r="E14" s="66" t="s">
        <v>106</v>
      </c>
      <c r="F14" s="66" t="s">
        <v>8</v>
      </c>
      <c r="G14" s="66" t="s">
        <v>110</v>
      </c>
      <c r="H14" s="66">
        <v>41150</v>
      </c>
      <c r="I14" s="66"/>
      <c r="J14" s="77"/>
      <c r="K14" s="10">
        <f t="shared" ref="K14:M15" si="2">K15</f>
        <v>403.6</v>
      </c>
      <c r="L14" s="10">
        <f t="shared" si="2"/>
        <v>377.6</v>
      </c>
      <c r="M14" s="10">
        <f t="shared" si="2"/>
        <v>377.6</v>
      </c>
    </row>
    <row r="15" spans="1:13" ht="72">
      <c r="A15" s="6" t="s">
        <v>35</v>
      </c>
      <c r="B15" s="9">
        <f t="shared" si="0"/>
        <v>935</v>
      </c>
      <c r="C15" s="66" t="s">
        <v>30</v>
      </c>
      <c r="D15" s="66" t="s">
        <v>31</v>
      </c>
      <c r="E15" s="66" t="s">
        <v>106</v>
      </c>
      <c r="F15" s="66" t="s">
        <v>8</v>
      </c>
      <c r="G15" s="66" t="s">
        <v>110</v>
      </c>
      <c r="H15" s="66">
        <v>41150</v>
      </c>
      <c r="I15" s="66">
        <v>100</v>
      </c>
      <c r="J15" s="77"/>
      <c r="K15" s="10">
        <f t="shared" si="2"/>
        <v>403.6</v>
      </c>
      <c r="L15" s="10">
        <f t="shared" si="2"/>
        <v>377.6</v>
      </c>
      <c r="M15" s="10">
        <f t="shared" si="2"/>
        <v>377.6</v>
      </c>
    </row>
    <row r="16" spans="1:13" ht="34.5" customHeight="1">
      <c r="A16" s="6" t="s">
        <v>36</v>
      </c>
      <c r="B16" s="9">
        <f t="shared" si="0"/>
        <v>935</v>
      </c>
      <c r="C16" s="66" t="s">
        <v>30</v>
      </c>
      <c r="D16" s="66" t="s">
        <v>31</v>
      </c>
      <c r="E16" s="66" t="s">
        <v>106</v>
      </c>
      <c r="F16" s="66" t="s">
        <v>8</v>
      </c>
      <c r="G16" s="66" t="s">
        <v>110</v>
      </c>
      <c r="H16" s="66">
        <v>41150</v>
      </c>
      <c r="I16" s="66">
        <v>120</v>
      </c>
      <c r="J16" s="77"/>
      <c r="K16" s="10">
        <f>K17+K19</f>
        <v>403.6</v>
      </c>
      <c r="L16" s="10">
        <f>L17+L19</f>
        <v>377.6</v>
      </c>
      <c r="M16" s="10">
        <f>M17+M19</f>
        <v>377.6</v>
      </c>
    </row>
    <row r="17" spans="1:13" ht="15" hidden="1" customHeight="1">
      <c r="A17" s="76" t="s">
        <v>37</v>
      </c>
      <c r="B17" s="80">
        <f t="shared" si="0"/>
        <v>935</v>
      </c>
      <c r="C17" s="77" t="s">
        <v>30</v>
      </c>
      <c r="D17" s="77" t="s">
        <v>31</v>
      </c>
      <c r="E17" s="77" t="s">
        <v>106</v>
      </c>
      <c r="F17" s="77" t="s">
        <v>8</v>
      </c>
      <c r="G17" s="77" t="s">
        <v>110</v>
      </c>
      <c r="H17" s="77">
        <v>41150</v>
      </c>
      <c r="I17" s="77">
        <v>121</v>
      </c>
      <c r="J17" s="77"/>
      <c r="K17" s="159">
        <f>K18</f>
        <v>310</v>
      </c>
      <c r="L17" s="159">
        <f>L18</f>
        <v>290</v>
      </c>
      <c r="M17" s="159">
        <f>M18</f>
        <v>290</v>
      </c>
    </row>
    <row r="18" spans="1:13" ht="6" hidden="1" customHeight="1">
      <c r="A18" s="81" t="s">
        <v>38</v>
      </c>
      <c r="B18" s="82">
        <f t="shared" si="0"/>
        <v>935</v>
      </c>
      <c r="C18" s="83" t="s">
        <v>30</v>
      </c>
      <c r="D18" s="83" t="s">
        <v>31</v>
      </c>
      <c r="E18" s="83" t="s">
        <v>106</v>
      </c>
      <c r="F18" s="83" t="s">
        <v>8</v>
      </c>
      <c r="G18" s="83" t="s">
        <v>110</v>
      </c>
      <c r="H18" s="83">
        <v>41150</v>
      </c>
      <c r="I18" s="83">
        <v>121</v>
      </c>
      <c r="J18" s="83">
        <v>211</v>
      </c>
      <c r="K18" s="160">
        <v>310</v>
      </c>
      <c r="L18" s="160">
        <v>290</v>
      </c>
      <c r="M18" s="160">
        <v>290</v>
      </c>
    </row>
    <row r="19" spans="1:13" ht="60" hidden="1">
      <c r="A19" s="76" t="s">
        <v>39</v>
      </c>
      <c r="B19" s="80">
        <f t="shared" si="0"/>
        <v>935</v>
      </c>
      <c r="C19" s="77" t="s">
        <v>30</v>
      </c>
      <c r="D19" s="77" t="s">
        <v>31</v>
      </c>
      <c r="E19" s="77" t="s">
        <v>106</v>
      </c>
      <c r="F19" s="77" t="s">
        <v>8</v>
      </c>
      <c r="G19" s="77" t="s">
        <v>110</v>
      </c>
      <c r="H19" s="77">
        <v>41150</v>
      </c>
      <c r="I19" s="77">
        <v>129</v>
      </c>
      <c r="J19" s="77"/>
      <c r="K19" s="159">
        <f>K20</f>
        <v>93.6</v>
      </c>
      <c r="L19" s="159">
        <f>L20</f>
        <v>87.6</v>
      </c>
      <c r="M19" s="159">
        <f>M20</f>
        <v>87.6</v>
      </c>
    </row>
    <row r="20" spans="1:13" hidden="1">
      <c r="A20" s="81" t="s">
        <v>40</v>
      </c>
      <c r="B20" s="82">
        <f t="shared" si="0"/>
        <v>935</v>
      </c>
      <c r="C20" s="83" t="s">
        <v>30</v>
      </c>
      <c r="D20" s="83" t="s">
        <v>31</v>
      </c>
      <c r="E20" s="83" t="s">
        <v>106</v>
      </c>
      <c r="F20" s="83" t="s">
        <v>8</v>
      </c>
      <c r="G20" s="83" t="s">
        <v>110</v>
      </c>
      <c r="H20" s="83">
        <v>41150</v>
      </c>
      <c r="I20" s="83">
        <v>129</v>
      </c>
      <c r="J20" s="83">
        <v>213</v>
      </c>
      <c r="K20" s="160">
        <v>93.6</v>
      </c>
      <c r="L20" s="160">
        <v>87.6</v>
      </c>
      <c r="M20" s="160">
        <v>87.6</v>
      </c>
    </row>
    <row r="21" spans="1:13" ht="60" hidden="1">
      <c r="A21" s="6" t="s">
        <v>41</v>
      </c>
      <c r="B21" s="9">
        <f t="shared" si="0"/>
        <v>935</v>
      </c>
      <c r="C21" s="66" t="s">
        <v>30</v>
      </c>
      <c r="D21" s="66" t="s">
        <v>31</v>
      </c>
      <c r="E21" s="66" t="s">
        <v>106</v>
      </c>
      <c r="F21" s="66" t="s">
        <v>8</v>
      </c>
      <c r="G21" s="66" t="s">
        <v>110</v>
      </c>
      <c r="H21" s="66" t="s">
        <v>112</v>
      </c>
      <c r="I21" s="66"/>
      <c r="J21" s="77"/>
      <c r="K21" s="10">
        <f t="shared" ref="K21:M22" si="3">K22</f>
        <v>0</v>
      </c>
      <c r="L21" s="10">
        <f t="shared" si="3"/>
        <v>0</v>
      </c>
      <c r="M21" s="10">
        <f t="shared" si="3"/>
        <v>0</v>
      </c>
    </row>
    <row r="22" spans="1:13" ht="72" hidden="1">
      <c r="A22" s="9" t="s">
        <v>35</v>
      </c>
      <c r="B22" s="9">
        <f t="shared" si="0"/>
        <v>935</v>
      </c>
      <c r="C22" s="66" t="s">
        <v>30</v>
      </c>
      <c r="D22" s="66" t="s">
        <v>31</v>
      </c>
      <c r="E22" s="66" t="s">
        <v>106</v>
      </c>
      <c r="F22" s="66" t="s">
        <v>8</v>
      </c>
      <c r="G22" s="66" t="s">
        <v>110</v>
      </c>
      <c r="H22" s="66" t="s">
        <v>112</v>
      </c>
      <c r="I22" s="66" t="s">
        <v>121</v>
      </c>
      <c r="J22" s="77"/>
      <c r="K22" s="10">
        <f t="shared" si="3"/>
        <v>0</v>
      </c>
      <c r="L22" s="10">
        <f t="shared" si="3"/>
        <v>0</v>
      </c>
      <c r="M22" s="10">
        <f t="shared" si="3"/>
        <v>0</v>
      </c>
    </row>
    <row r="23" spans="1:13" ht="34.5" hidden="1" customHeight="1">
      <c r="A23" s="6" t="s">
        <v>36</v>
      </c>
      <c r="B23" s="9">
        <f t="shared" si="0"/>
        <v>935</v>
      </c>
      <c r="C23" s="66" t="s">
        <v>30</v>
      </c>
      <c r="D23" s="66" t="s">
        <v>31</v>
      </c>
      <c r="E23" s="66" t="s">
        <v>106</v>
      </c>
      <c r="F23" s="66" t="s">
        <v>8</v>
      </c>
      <c r="G23" s="66" t="s">
        <v>110</v>
      </c>
      <c r="H23" s="66" t="s">
        <v>112</v>
      </c>
      <c r="I23" s="66" t="s">
        <v>122</v>
      </c>
      <c r="J23" s="77"/>
      <c r="K23" s="10">
        <f>K24+K26</f>
        <v>0</v>
      </c>
      <c r="L23" s="10">
        <f>L24+L26</f>
        <v>0</v>
      </c>
      <c r="M23" s="10">
        <f>M24+M26</f>
        <v>0</v>
      </c>
    </row>
    <row r="24" spans="1:13" ht="24" hidden="1">
      <c r="A24" s="76" t="s">
        <v>37</v>
      </c>
      <c r="B24" s="80">
        <f t="shared" si="0"/>
        <v>935</v>
      </c>
      <c r="C24" s="77" t="s">
        <v>30</v>
      </c>
      <c r="D24" s="77" t="s">
        <v>31</v>
      </c>
      <c r="E24" s="77" t="s">
        <v>106</v>
      </c>
      <c r="F24" s="77" t="s">
        <v>8</v>
      </c>
      <c r="G24" s="77" t="s">
        <v>110</v>
      </c>
      <c r="H24" s="77" t="s">
        <v>112</v>
      </c>
      <c r="I24" s="77">
        <v>121</v>
      </c>
      <c r="J24" s="77"/>
      <c r="K24" s="159">
        <f>K25</f>
        <v>0</v>
      </c>
      <c r="L24" s="159">
        <f>L25</f>
        <v>0</v>
      </c>
      <c r="M24" s="159">
        <f>M25</f>
        <v>0</v>
      </c>
    </row>
    <row r="25" spans="1:13" ht="22.5" hidden="1" customHeight="1">
      <c r="A25" s="81" t="s">
        <v>38</v>
      </c>
      <c r="B25" s="82">
        <f t="shared" si="0"/>
        <v>935</v>
      </c>
      <c r="C25" s="83" t="s">
        <v>30</v>
      </c>
      <c r="D25" s="83" t="s">
        <v>31</v>
      </c>
      <c r="E25" s="83" t="s">
        <v>106</v>
      </c>
      <c r="F25" s="83" t="s">
        <v>8</v>
      </c>
      <c r="G25" s="83" t="s">
        <v>110</v>
      </c>
      <c r="H25" s="83" t="s">
        <v>112</v>
      </c>
      <c r="I25" s="83">
        <v>121</v>
      </c>
      <c r="J25" s="83" t="s">
        <v>131</v>
      </c>
      <c r="K25" s="160"/>
      <c r="L25" s="160"/>
      <c r="M25" s="160"/>
    </row>
    <row r="26" spans="1:13" ht="60" hidden="1">
      <c r="A26" s="76" t="s">
        <v>39</v>
      </c>
      <c r="B26" s="80">
        <f t="shared" si="0"/>
        <v>935</v>
      </c>
      <c r="C26" s="77" t="s">
        <v>30</v>
      </c>
      <c r="D26" s="77" t="s">
        <v>31</v>
      </c>
      <c r="E26" s="77" t="s">
        <v>106</v>
      </c>
      <c r="F26" s="77" t="s">
        <v>8</v>
      </c>
      <c r="G26" s="77" t="s">
        <v>110</v>
      </c>
      <c r="H26" s="77" t="s">
        <v>112</v>
      </c>
      <c r="I26" s="77" t="s">
        <v>123</v>
      </c>
      <c r="J26" s="77"/>
      <c r="K26" s="159">
        <f>K27</f>
        <v>0</v>
      </c>
      <c r="L26" s="159">
        <f>L27</f>
        <v>0</v>
      </c>
      <c r="M26" s="159">
        <f>M27</f>
        <v>0</v>
      </c>
    </row>
    <row r="27" spans="1:13" ht="24" hidden="1">
      <c r="A27" s="81" t="s">
        <v>40</v>
      </c>
      <c r="B27" s="82">
        <f t="shared" si="0"/>
        <v>935</v>
      </c>
      <c r="C27" s="83" t="s">
        <v>30</v>
      </c>
      <c r="D27" s="83" t="s">
        <v>31</v>
      </c>
      <c r="E27" s="83" t="s">
        <v>106</v>
      </c>
      <c r="F27" s="83" t="s">
        <v>8</v>
      </c>
      <c r="G27" s="83" t="s">
        <v>110</v>
      </c>
      <c r="H27" s="83" t="s">
        <v>112</v>
      </c>
      <c r="I27" s="83" t="s">
        <v>123</v>
      </c>
      <c r="J27" s="83" t="s">
        <v>132</v>
      </c>
      <c r="K27" s="160"/>
      <c r="L27" s="160"/>
      <c r="M27" s="160"/>
    </row>
    <row r="28" spans="1:13" ht="59.25" customHeight="1">
      <c r="A28" s="6" t="s">
        <v>281</v>
      </c>
      <c r="B28" s="101">
        <f t="shared" si="0"/>
        <v>935</v>
      </c>
      <c r="C28" s="102" t="s">
        <v>30</v>
      </c>
      <c r="D28" s="102" t="s">
        <v>101</v>
      </c>
      <c r="E28" s="102"/>
      <c r="F28" s="102"/>
      <c r="G28" s="102"/>
      <c r="H28" s="102"/>
      <c r="I28" s="102"/>
      <c r="J28" s="103"/>
      <c r="K28" s="107">
        <f t="shared" ref="K28:M29" si="4">K29</f>
        <v>887.19999999999993</v>
      </c>
      <c r="L28" s="107">
        <f t="shared" si="4"/>
        <v>601.20000000000005</v>
      </c>
      <c r="M28" s="107">
        <f t="shared" si="4"/>
        <v>583.30000000000007</v>
      </c>
    </row>
    <row r="29" spans="1:13" ht="51" customHeight="1">
      <c r="A29" s="6" t="str">
        <f>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9" s="9">
        <f t="shared" si="0"/>
        <v>935</v>
      </c>
      <c r="C29" s="66" t="s">
        <v>30</v>
      </c>
      <c r="D29" s="66" t="s">
        <v>101</v>
      </c>
      <c r="E29" s="66">
        <v>65</v>
      </c>
      <c r="F29" s="66" t="s">
        <v>109</v>
      </c>
      <c r="G29" s="66"/>
      <c r="H29" s="66"/>
      <c r="I29" s="66"/>
      <c r="J29" s="77"/>
      <c r="K29" s="10">
        <f t="shared" si="4"/>
        <v>887.19999999999993</v>
      </c>
      <c r="L29" s="10">
        <f t="shared" si="4"/>
        <v>601.20000000000005</v>
      </c>
      <c r="M29" s="10">
        <f t="shared" si="4"/>
        <v>583.30000000000007</v>
      </c>
    </row>
    <row r="30" spans="1:13" ht="60">
      <c r="A30" s="6" t="s">
        <v>238</v>
      </c>
      <c r="B30" s="9">
        <f t="shared" si="0"/>
        <v>935</v>
      </c>
      <c r="C30" s="66" t="s">
        <v>30</v>
      </c>
      <c r="D30" s="66" t="s">
        <v>101</v>
      </c>
      <c r="E30" s="66">
        <v>65</v>
      </c>
      <c r="F30" s="66">
        <v>2</v>
      </c>
      <c r="G30" s="66"/>
      <c r="H30" s="66"/>
      <c r="I30" s="66"/>
      <c r="J30" s="77"/>
      <c r="K30" s="10">
        <f>K31+K38+K66+K77</f>
        <v>887.19999999999993</v>
      </c>
      <c r="L30" s="10">
        <f>L31+L38+L66+L77</f>
        <v>601.20000000000005</v>
      </c>
      <c r="M30" s="10">
        <f>M31+M38+M66+M77</f>
        <v>583.30000000000007</v>
      </c>
    </row>
    <row r="31" spans="1:13" ht="36">
      <c r="A31" s="6" t="s">
        <v>43</v>
      </c>
      <c r="B31" s="9">
        <f t="shared" si="0"/>
        <v>935</v>
      </c>
      <c r="C31" s="66" t="s">
        <v>30</v>
      </c>
      <c r="D31" s="66" t="s">
        <v>101</v>
      </c>
      <c r="E31" s="66">
        <v>65</v>
      </c>
      <c r="F31" s="66">
        <v>2</v>
      </c>
      <c r="G31" s="66" t="s">
        <v>110</v>
      </c>
      <c r="H31" s="66">
        <v>41110</v>
      </c>
      <c r="I31" s="66"/>
      <c r="J31" s="77"/>
      <c r="K31" s="10">
        <f t="shared" ref="K31:M32" si="5">K32</f>
        <v>611.9</v>
      </c>
      <c r="L31" s="10">
        <f t="shared" si="5"/>
        <v>481.7</v>
      </c>
      <c r="M31" s="10">
        <f t="shared" si="5"/>
        <v>481.7</v>
      </c>
    </row>
    <row r="32" spans="1:13" ht="72">
      <c r="A32" s="6" t="s">
        <v>35</v>
      </c>
      <c r="B32" s="9">
        <f t="shared" si="0"/>
        <v>935</v>
      </c>
      <c r="C32" s="66" t="s">
        <v>30</v>
      </c>
      <c r="D32" s="66" t="s">
        <v>101</v>
      </c>
      <c r="E32" s="66">
        <v>65</v>
      </c>
      <c r="F32" s="66">
        <v>2</v>
      </c>
      <c r="G32" s="66" t="s">
        <v>110</v>
      </c>
      <c r="H32" s="66">
        <v>41110</v>
      </c>
      <c r="I32" s="66">
        <v>100</v>
      </c>
      <c r="J32" s="77"/>
      <c r="K32" s="10">
        <f t="shared" si="5"/>
        <v>611.9</v>
      </c>
      <c r="L32" s="10">
        <f t="shared" si="5"/>
        <v>481.7</v>
      </c>
      <c r="M32" s="10">
        <f t="shared" si="5"/>
        <v>481.7</v>
      </c>
    </row>
    <row r="33" spans="1:13" ht="34.5" customHeight="1">
      <c r="A33" s="6" t="s">
        <v>36</v>
      </c>
      <c r="B33" s="9">
        <f t="shared" si="0"/>
        <v>935</v>
      </c>
      <c r="C33" s="66" t="s">
        <v>30</v>
      </c>
      <c r="D33" s="66" t="s">
        <v>101</v>
      </c>
      <c r="E33" s="66">
        <v>65</v>
      </c>
      <c r="F33" s="66">
        <v>2</v>
      </c>
      <c r="G33" s="66" t="s">
        <v>110</v>
      </c>
      <c r="H33" s="66">
        <v>41110</v>
      </c>
      <c r="I33" s="66">
        <v>120</v>
      </c>
      <c r="J33" s="77"/>
      <c r="K33" s="10">
        <f>K34+K36</f>
        <v>611.9</v>
      </c>
      <c r="L33" s="10">
        <f>L34+L36</f>
        <v>481.7</v>
      </c>
      <c r="M33" s="10">
        <f>M34+M36</f>
        <v>481.7</v>
      </c>
    </row>
    <row r="34" spans="1:13" ht="24" hidden="1">
      <c r="A34" s="76" t="s">
        <v>37</v>
      </c>
      <c r="B34" s="80">
        <f t="shared" si="0"/>
        <v>935</v>
      </c>
      <c r="C34" s="77" t="s">
        <v>30</v>
      </c>
      <c r="D34" s="77" t="s">
        <v>101</v>
      </c>
      <c r="E34" s="77">
        <v>65</v>
      </c>
      <c r="F34" s="77">
        <v>2</v>
      </c>
      <c r="G34" s="77" t="s">
        <v>110</v>
      </c>
      <c r="H34" s="77">
        <v>41110</v>
      </c>
      <c r="I34" s="77">
        <v>121</v>
      </c>
      <c r="J34" s="77"/>
      <c r="K34" s="159">
        <f>K35</f>
        <v>470</v>
      </c>
      <c r="L34" s="159">
        <f>L35</f>
        <v>370</v>
      </c>
      <c r="M34" s="159">
        <f>M35</f>
        <v>370</v>
      </c>
    </row>
    <row r="35" spans="1:13" hidden="1">
      <c r="A35" s="81" t="s">
        <v>38</v>
      </c>
      <c r="B35" s="82">
        <f t="shared" si="0"/>
        <v>935</v>
      </c>
      <c r="C35" s="83" t="s">
        <v>30</v>
      </c>
      <c r="D35" s="83" t="s">
        <v>101</v>
      </c>
      <c r="E35" s="83">
        <v>65</v>
      </c>
      <c r="F35" s="83">
        <v>2</v>
      </c>
      <c r="G35" s="83" t="s">
        <v>110</v>
      </c>
      <c r="H35" s="83">
        <v>41110</v>
      </c>
      <c r="I35" s="83">
        <v>121</v>
      </c>
      <c r="J35" s="83">
        <v>211</v>
      </c>
      <c r="K35" s="160">
        <v>470</v>
      </c>
      <c r="L35" s="160">
        <v>370</v>
      </c>
      <c r="M35" s="160">
        <v>370</v>
      </c>
    </row>
    <row r="36" spans="1:13" ht="60" hidden="1">
      <c r="A36" s="76" t="s">
        <v>39</v>
      </c>
      <c r="B36" s="80">
        <f t="shared" si="0"/>
        <v>935</v>
      </c>
      <c r="C36" s="77" t="s">
        <v>30</v>
      </c>
      <c r="D36" s="77" t="s">
        <v>101</v>
      </c>
      <c r="E36" s="77">
        <v>65</v>
      </c>
      <c r="F36" s="77">
        <v>2</v>
      </c>
      <c r="G36" s="77" t="s">
        <v>110</v>
      </c>
      <c r="H36" s="77">
        <v>41110</v>
      </c>
      <c r="I36" s="77">
        <v>129</v>
      </c>
      <c r="J36" s="77"/>
      <c r="K36" s="159">
        <f>K37</f>
        <v>141.9</v>
      </c>
      <c r="L36" s="159">
        <f>L37</f>
        <v>111.7</v>
      </c>
      <c r="M36" s="159">
        <f>M37</f>
        <v>111.7</v>
      </c>
    </row>
    <row r="37" spans="1:13" hidden="1">
      <c r="A37" s="81" t="s">
        <v>40</v>
      </c>
      <c r="B37" s="82">
        <f t="shared" si="0"/>
        <v>935</v>
      </c>
      <c r="C37" s="83" t="s">
        <v>30</v>
      </c>
      <c r="D37" s="83" t="s">
        <v>101</v>
      </c>
      <c r="E37" s="83">
        <v>65</v>
      </c>
      <c r="F37" s="83">
        <v>2</v>
      </c>
      <c r="G37" s="83" t="s">
        <v>110</v>
      </c>
      <c r="H37" s="83">
        <v>41110</v>
      </c>
      <c r="I37" s="83">
        <v>129</v>
      </c>
      <c r="J37" s="83">
        <v>213</v>
      </c>
      <c r="K37" s="160">
        <v>141.9</v>
      </c>
      <c r="L37" s="160">
        <v>111.7</v>
      </c>
      <c r="M37" s="160">
        <v>111.7</v>
      </c>
    </row>
    <row r="38" spans="1:13" ht="24">
      <c r="A38" s="6" t="s">
        <v>44</v>
      </c>
      <c r="B38" s="9">
        <f t="shared" si="0"/>
        <v>935</v>
      </c>
      <c r="C38" s="66" t="s">
        <v>30</v>
      </c>
      <c r="D38" s="66" t="s">
        <v>101</v>
      </c>
      <c r="E38" s="66">
        <v>65</v>
      </c>
      <c r="F38" s="66">
        <v>2</v>
      </c>
      <c r="G38" s="66" t="s">
        <v>110</v>
      </c>
      <c r="H38" s="66" t="s">
        <v>113</v>
      </c>
      <c r="I38" s="66"/>
      <c r="J38" s="77"/>
      <c r="K38" s="10">
        <f>K39+K43+K55</f>
        <v>274.7</v>
      </c>
      <c r="L38" s="10">
        <f>L39+L43+L55</f>
        <v>118.89999999999999</v>
      </c>
      <c r="M38" s="10">
        <f>M39+M43+M55</f>
        <v>101</v>
      </c>
    </row>
    <row r="39" spans="1:13" ht="72">
      <c r="A39" s="6" t="s">
        <v>35</v>
      </c>
      <c r="B39" s="9">
        <f t="shared" si="0"/>
        <v>935</v>
      </c>
      <c r="C39" s="66" t="s">
        <v>30</v>
      </c>
      <c r="D39" s="66" t="s">
        <v>101</v>
      </c>
      <c r="E39" s="66">
        <v>65</v>
      </c>
      <c r="F39" s="66">
        <v>2</v>
      </c>
      <c r="G39" s="66" t="s">
        <v>110</v>
      </c>
      <c r="H39" s="66" t="s">
        <v>113</v>
      </c>
      <c r="I39" s="66">
        <v>100</v>
      </c>
      <c r="J39" s="77"/>
      <c r="K39" s="10">
        <f t="shared" ref="K39:M41" si="6">K40</f>
        <v>1.6</v>
      </c>
      <c r="L39" s="10">
        <f t="shared" si="6"/>
        <v>1.6</v>
      </c>
      <c r="M39" s="10">
        <f t="shared" si="6"/>
        <v>1.6</v>
      </c>
    </row>
    <row r="40" spans="1:13" ht="33.75" customHeight="1">
      <c r="A40" s="6" t="s">
        <v>36</v>
      </c>
      <c r="B40" s="9">
        <f t="shared" si="0"/>
        <v>935</v>
      </c>
      <c r="C40" s="66" t="s">
        <v>30</v>
      </c>
      <c r="D40" s="66" t="s">
        <v>101</v>
      </c>
      <c r="E40" s="66">
        <v>65</v>
      </c>
      <c r="F40" s="66">
        <v>2</v>
      </c>
      <c r="G40" s="66" t="s">
        <v>110</v>
      </c>
      <c r="H40" s="66" t="s">
        <v>113</v>
      </c>
      <c r="I40" s="66">
        <v>120</v>
      </c>
      <c r="J40" s="77"/>
      <c r="K40" s="10">
        <f t="shared" si="6"/>
        <v>1.6</v>
      </c>
      <c r="L40" s="10">
        <f t="shared" si="6"/>
        <v>1.6</v>
      </c>
      <c r="M40" s="10">
        <f t="shared" si="6"/>
        <v>1.6</v>
      </c>
    </row>
    <row r="41" spans="1:13" ht="48" hidden="1">
      <c r="A41" s="76" t="s">
        <v>45</v>
      </c>
      <c r="B41" s="80">
        <f t="shared" si="0"/>
        <v>935</v>
      </c>
      <c r="C41" s="77" t="s">
        <v>30</v>
      </c>
      <c r="D41" s="77" t="s">
        <v>101</v>
      </c>
      <c r="E41" s="77">
        <v>65</v>
      </c>
      <c r="F41" s="77">
        <v>2</v>
      </c>
      <c r="G41" s="77" t="s">
        <v>110</v>
      </c>
      <c r="H41" s="77" t="s">
        <v>113</v>
      </c>
      <c r="I41" s="77">
        <v>122</v>
      </c>
      <c r="J41" s="77"/>
      <c r="K41" s="159">
        <f t="shared" si="6"/>
        <v>1.6</v>
      </c>
      <c r="L41" s="159">
        <f t="shared" si="6"/>
        <v>1.6</v>
      </c>
      <c r="M41" s="159">
        <f t="shared" si="6"/>
        <v>1.6</v>
      </c>
    </row>
    <row r="42" spans="1:13" ht="24" hidden="1">
      <c r="A42" s="81" t="s">
        <v>46</v>
      </c>
      <c r="B42" s="82">
        <f t="shared" si="0"/>
        <v>935</v>
      </c>
      <c r="C42" s="83" t="s">
        <v>30</v>
      </c>
      <c r="D42" s="83" t="s">
        <v>101</v>
      </c>
      <c r="E42" s="83">
        <v>65</v>
      </c>
      <c r="F42" s="83">
        <v>2</v>
      </c>
      <c r="G42" s="83" t="s">
        <v>110</v>
      </c>
      <c r="H42" s="83" t="s">
        <v>113</v>
      </c>
      <c r="I42" s="83">
        <v>122</v>
      </c>
      <c r="J42" s="83">
        <v>212</v>
      </c>
      <c r="K42" s="160">
        <v>1.6</v>
      </c>
      <c r="L42" s="160">
        <v>1.6</v>
      </c>
      <c r="M42" s="160">
        <v>1.6</v>
      </c>
    </row>
    <row r="43" spans="1:13" ht="24">
      <c r="A43" s="6" t="s">
        <v>47</v>
      </c>
      <c r="B43" s="9">
        <f t="shared" si="0"/>
        <v>935</v>
      </c>
      <c r="C43" s="66" t="s">
        <v>30</v>
      </c>
      <c r="D43" s="66" t="s">
        <v>101</v>
      </c>
      <c r="E43" s="66">
        <v>65</v>
      </c>
      <c r="F43" s="66">
        <v>2</v>
      </c>
      <c r="G43" s="66" t="s">
        <v>110</v>
      </c>
      <c r="H43" s="66" t="s">
        <v>113</v>
      </c>
      <c r="I43" s="66">
        <v>200</v>
      </c>
      <c r="J43" s="77"/>
      <c r="K43" s="10">
        <f>K44</f>
        <v>233.1</v>
      </c>
      <c r="L43" s="10">
        <f>L44</f>
        <v>97.3</v>
      </c>
      <c r="M43" s="10">
        <f>M44</f>
        <v>79.400000000000006</v>
      </c>
    </row>
    <row r="44" spans="1:13" ht="34.5" customHeight="1">
      <c r="A44" s="6" t="s">
        <v>48</v>
      </c>
      <c r="B44" s="9">
        <f t="shared" si="0"/>
        <v>935</v>
      </c>
      <c r="C44" s="66" t="s">
        <v>30</v>
      </c>
      <c r="D44" s="66" t="s">
        <v>101</v>
      </c>
      <c r="E44" s="66">
        <v>65</v>
      </c>
      <c r="F44" s="66">
        <v>2</v>
      </c>
      <c r="G44" s="66" t="s">
        <v>110</v>
      </c>
      <c r="H44" s="66" t="s">
        <v>113</v>
      </c>
      <c r="I44" s="66">
        <v>240</v>
      </c>
      <c r="J44" s="77"/>
      <c r="K44" s="10">
        <f>K45+K53</f>
        <v>233.1</v>
      </c>
      <c r="L44" s="10">
        <f>L45+L53</f>
        <v>97.3</v>
      </c>
      <c r="M44" s="10">
        <f>M45+M53</f>
        <v>79.400000000000006</v>
      </c>
    </row>
    <row r="45" spans="1:13" hidden="1">
      <c r="A45" s="76" t="s">
        <v>49</v>
      </c>
      <c r="B45" s="80">
        <f t="shared" si="0"/>
        <v>935</v>
      </c>
      <c r="C45" s="77" t="s">
        <v>30</v>
      </c>
      <c r="D45" s="77" t="s">
        <v>101</v>
      </c>
      <c r="E45" s="77">
        <v>65</v>
      </c>
      <c r="F45" s="77">
        <v>2</v>
      </c>
      <c r="G45" s="77" t="s">
        <v>110</v>
      </c>
      <c r="H45" s="77" t="s">
        <v>113</v>
      </c>
      <c r="I45" s="77">
        <v>244</v>
      </c>
      <c r="J45" s="77"/>
      <c r="K45" s="159">
        <f>K46+K47+K48+K49+K50+K51+K52</f>
        <v>143.1</v>
      </c>
      <c r="L45" s="159">
        <f>L46+L47+L48+L49+L50+L51+L52</f>
        <v>47.3</v>
      </c>
      <c r="M45" s="159">
        <f>M46+M47+M48+M49+M50+M51+M52</f>
        <v>54.4</v>
      </c>
    </row>
    <row r="46" spans="1:13" hidden="1">
      <c r="A46" s="81" t="s">
        <v>50</v>
      </c>
      <c r="B46" s="82">
        <f t="shared" si="0"/>
        <v>935</v>
      </c>
      <c r="C46" s="83" t="s">
        <v>30</v>
      </c>
      <c r="D46" s="83" t="s">
        <v>101</v>
      </c>
      <c r="E46" s="83">
        <v>65</v>
      </c>
      <c r="F46" s="83">
        <v>2</v>
      </c>
      <c r="G46" s="83" t="s">
        <v>110</v>
      </c>
      <c r="H46" s="83" t="s">
        <v>113</v>
      </c>
      <c r="I46" s="83">
        <v>244</v>
      </c>
      <c r="J46" s="83">
        <v>221</v>
      </c>
      <c r="K46" s="160">
        <v>25</v>
      </c>
      <c r="L46" s="160">
        <v>19.3</v>
      </c>
      <c r="M46" s="160">
        <v>15</v>
      </c>
    </row>
    <row r="47" spans="1:13" hidden="1">
      <c r="A47" s="81" t="s">
        <v>51</v>
      </c>
      <c r="B47" s="82">
        <f t="shared" si="0"/>
        <v>935</v>
      </c>
      <c r="C47" s="83" t="s">
        <v>30</v>
      </c>
      <c r="D47" s="83" t="s">
        <v>101</v>
      </c>
      <c r="E47" s="83">
        <v>65</v>
      </c>
      <c r="F47" s="83">
        <v>2</v>
      </c>
      <c r="G47" s="83" t="s">
        <v>110</v>
      </c>
      <c r="H47" s="83" t="s">
        <v>113</v>
      </c>
      <c r="I47" s="83">
        <v>244</v>
      </c>
      <c r="J47" s="83">
        <v>222</v>
      </c>
      <c r="K47" s="160"/>
      <c r="L47" s="160"/>
      <c r="M47" s="160"/>
    </row>
    <row r="48" spans="1:13" ht="12.75" hidden="1" customHeight="1">
      <c r="A48" s="81" t="s">
        <v>53</v>
      </c>
      <c r="B48" s="82">
        <f t="shared" si="0"/>
        <v>935</v>
      </c>
      <c r="C48" s="83" t="s">
        <v>30</v>
      </c>
      <c r="D48" s="83" t="s">
        <v>101</v>
      </c>
      <c r="E48" s="83">
        <v>65</v>
      </c>
      <c r="F48" s="83">
        <v>2</v>
      </c>
      <c r="G48" s="83" t="s">
        <v>110</v>
      </c>
      <c r="H48" s="83" t="s">
        <v>113</v>
      </c>
      <c r="I48" s="83">
        <v>244</v>
      </c>
      <c r="J48" s="83">
        <v>225</v>
      </c>
      <c r="K48" s="160">
        <v>33.1</v>
      </c>
      <c r="L48" s="160">
        <v>14</v>
      </c>
      <c r="M48" s="160">
        <v>20</v>
      </c>
    </row>
    <row r="49" spans="1:13" hidden="1">
      <c r="A49" s="81" t="s">
        <v>54</v>
      </c>
      <c r="B49" s="82">
        <f t="shared" si="0"/>
        <v>935</v>
      </c>
      <c r="C49" s="83" t="s">
        <v>30</v>
      </c>
      <c r="D49" s="83" t="s">
        <v>101</v>
      </c>
      <c r="E49" s="83">
        <v>65</v>
      </c>
      <c r="F49" s="83">
        <v>2</v>
      </c>
      <c r="G49" s="83" t="s">
        <v>110</v>
      </c>
      <c r="H49" s="83" t="s">
        <v>113</v>
      </c>
      <c r="I49" s="83">
        <v>244</v>
      </c>
      <c r="J49" s="83">
        <v>226</v>
      </c>
      <c r="K49" s="160">
        <v>35</v>
      </c>
      <c r="L49" s="160">
        <v>14</v>
      </c>
      <c r="M49" s="160">
        <v>19.399999999999999</v>
      </c>
    </row>
    <row r="50" spans="1:13" hidden="1">
      <c r="A50" s="81" t="s">
        <v>55</v>
      </c>
      <c r="B50" s="82">
        <f t="shared" si="0"/>
        <v>935</v>
      </c>
      <c r="C50" s="83" t="s">
        <v>30</v>
      </c>
      <c r="D50" s="83" t="s">
        <v>101</v>
      </c>
      <c r="E50" s="83">
        <v>65</v>
      </c>
      <c r="F50" s="83">
        <v>2</v>
      </c>
      <c r="G50" s="83" t="s">
        <v>110</v>
      </c>
      <c r="H50" s="83" t="s">
        <v>113</v>
      </c>
      <c r="I50" s="83">
        <v>244</v>
      </c>
      <c r="J50" s="83">
        <v>290</v>
      </c>
      <c r="K50" s="160"/>
      <c r="L50" s="160"/>
      <c r="M50" s="160"/>
    </row>
    <row r="51" spans="1:13" hidden="1">
      <c r="A51" s="81" t="s">
        <v>56</v>
      </c>
      <c r="B51" s="82">
        <f t="shared" si="0"/>
        <v>935</v>
      </c>
      <c r="C51" s="83" t="s">
        <v>30</v>
      </c>
      <c r="D51" s="83" t="s">
        <v>101</v>
      </c>
      <c r="E51" s="83">
        <v>65</v>
      </c>
      <c r="F51" s="83">
        <v>2</v>
      </c>
      <c r="G51" s="83" t="s">
        <v>110</v>
      </c>
      <c r="H51" s="83" t="s">
        <v>113</v>
      </c>
      <c r="I51" s="83">
        <v>244</v>
      </c>
      <c r="J51" s="83">
        <v>310</v>
      </c>
      <c r="K51" s="160">
        <v>20</v>
      </c>
      <c r="L51" s="160"/>
      <c r="M51" s="160"/>
    </row>
    <row r="52" spans="1:13" ht="24" hidden="1">
      <c r="A52" s="81" t="s">
        <v>231</v>
      </c>
      <c r="B52" s="82">
        <f t="shared" si="0"/>
        <v>935</v>
      </c>
      <c r="C52" s="83" t="s">
        <v>30</v>
      </c>
      <c r="D52" s="83" t="s">
        <v>101</v>
      </c>
      <c r="E52" s="83">
        <v>65</v>
      </c>
      <c r="F52" s="83">
        <v>2</v>
      </c>
      <c r="G52" s="83" t="s">
        <v>110</v>
      </c>
      <c r="H52" s="83" t="s">
        <v>113</v>
      </c>
      <c r="I52" s="83">
        <v>244</v>
      </c>
      <c r="J52" s="83" t="s">
        <v>230</v>
      </c>
      <c r="K52" s="160">
        <v>30</v>
      </c>
      <c r="L52" s="160"/>
      <c r="M52" s="160"/>
    </row>
    <row r="53" spans="1:13" ht="24" hidden="1">
      <c r="A53" s="76" t="s">
        <v>136</v>
      </c>
      <c r="B53" s="80">
        <f t="shared" si="0"/>
        <v>935</v>
      </c>
      <c r="C53" s="77" t="s">
        <v>30</v>
      </c>
      <c r="D53" s="77" t="s">
        <v>101</v>
      </c>
      <c r="E53" s="77">
        <v>65</v>
      </c>
      <c r="F53" s="77">
        <v>2</v>
      </c>
      <c r="G53" s="77" t="s">
        <v>110</v>
      </c>
      <c r="H53" s="77" t="s">
        <v>113</v>
      </c>
      <c r="I53" s="77" t="s">
        <v>135</v>
      </c>
      <c r="J53" s="77"/>
      <c r="K53" s="159">
        <f>K54</f>
        <v>90</v>
      </c>
      <c r="L53" s="159">
        <f>L54</f>
        <v>50</v>
      </c>
      <c r="M53" s="159">
        <f>M54</f>
        <v>25</v>
      </c>
    </row>
    <row r="54" spans="1:13" ht="24" hidden="1">
      <c r="A54" s="81" t="s">
        <v>52</v>
      </c>
      <c r="B54" s="82">
        <f t="shared" si="0"/>
        <v>935</v>
      </c>
      <c r="C54" s="83" t="s">
        <v>30</v>
      </c>
      <c r="D54" s="83" t="s">
        <v>101</v>
      </c>
      <c r="E54" s="83">
        <v>65</v>
      </c>
      <c r="F54" s="83">
        <v>2</v>
      </c>
      <c r="G54" s="83" t="s">
        <v>110</v>
      </c>
      <c r="H54" s="83" t="s">
        <v>113</v>
      </c>
      <c r="I54" s="83" t="s">
        <v>135</v>
      </c>
      <c r="J54" s="83" t="s">
        <v>133</v>
      </c>
      <c r="K54" s="160">
        <v>90</v>
      </c>
      <c r="L54" s="160">
        <v>50</v>
      </c>
      <c r="M54" s="160">
        <v>25</v>
      </c>
    </row>
    <row r="55" spans="1:13">
      <c r="A55" s="6" t="s">
        <v>57</v>
      </c>
      <c r="B55" s="9">
        <f t="shared" si="0"/>
        <v>935</v>
      </c>
      <c r="C55" s="66" t="s">
        <v>30</v>
      </c>
      <c r="D55" s="66" t="s">
        <v>101</v>
      </c>
      <c r="E55" s="66">
        <v>65</v>
      </c>
      <c r="F55" s="66">
        <v>2</v>
      </c>
      <c r="G55" s="66" t="s">
        <v>110</v>
      </c>
      <c r="H55" s="66" t="s">
        <v>113</v>
      </c>
      <c r="I55" s="66">
        <v>800</v>
      </c>
      <c r="J55" s="66"/>
      <c r="K55" s="10">
        <f>K59+K56</f>
        <v>40</v>
      </c>
      <c r="L55" s="10">
        <f>L59</f>
        <v>20</v>
      </c>
      <c r="M55" s="10">
        <f>M59</f>
        <v>20</v>
      </c>
    </row>
    <row r="56" spans="1:13" ht="12" hidden="1" customHeight="1">
      <c r="A56" s="6" t="s">
        <v>271</v>
      </c>
      <c r="B56" s="9">
        <f t="shared" si="0"/>
        <v>935</v>
      </c>
      <c r="C56" s="66" t="s">
        <v>30</v>
      </c>
      <c r="D56" s="66" t="s">
        <v>101</v>
      </c>
      <c r="E56" s="66">
        <v>65</v>
      </c>
      <c r="F56" s="66">
        <v>2</v>
      </c>
      <c r="G56" s="66" t="s">
        <v>110</v>
      </c>
      <c r="H56" s="66" t="s">
        <v>113</v>
      </c>
      <c r="I56" s="66" t="s">
        <v>269</v>
      </c>
      <c r="J56" s="66"/>
      <c r="K56" s="10">
        <f t="shared" ref="K56:M57" si="7">K57</f>
        <v>0</v>
      </c>
      <c r="L56" s="10">
        <f t="shared" si="7"/>
        <v>0</v>
      </c>
      <c r="M56" s="10">
        <f t="shared" si="7"/>
        <v>0</v>
      </c>
    </row>
    <row r="57" spans="1:13" ht="36" hidden="1">
      <c r="A57" s="76" t="s">
        <v>272</v>
      </c>
      <c r="B57" s="80">
        <f t="shared" si="0"/>
        <v>935</v>
      </c>
      <c r="C57" s="77" t="s">
        <v>30</v>
      </c>
      <c r="D57" s="77" t="s">
        <v>101</v>
      </c>
      <c r="E57" s="77">
        <v>65</v>
      </c>
      <c r="F57" s="77">
        <v>2</v>
      </c>
      <c r="G57" s="77" t="s">
        <v>110</v>
      </c>
      <c r="H57" s="77" t="s">
        <v>113</v>
      </c>
      <c r="I57" s="77" t="s">
        <v>270</v>
      </c>
      <c r="J57" s="77"/>
      <c r="K57" s="159">
        <f t="shared" si="7"/>
        <v>0</v>
      </c>
      <c r="L57" s="159">
        <f t="shared" si="7"/>
        <v>0</v>
      </c>
      <c r="M57" s="159">
        <f t="shared" si="7"/>
        <v>0</v>
      </c>
    </row>
    <row r="58" spans="1:13" ht="13.5" hidden="1" customHeight="1">
      <c r="A58" s="81" t="s">
        <v>55</v>
      </c>
      <c r="B58" s="82">
        <f t="shared" si="0"/>
        <v>935</v>
      </c>
      <c r="C58" s="83" t="s">
        <v>30</v>
      </c>
      <c r="D58" s="83" t="s">
        <v>101</v>
      </c>
      <c r="E58" s="83">
        <v>65</v>
      </c>
      <c r="F58" s="83">
        <v>2</v>
      </c>
      <c r="G58" s="83" t="s">
        <v>110</v>
      </c>
      <c r="H58" s="83" t="s">
        <v>113</v>
      </c>
      <c r="I58" s="83" t="s">
        <v>270</v>
      </c>
      <c r="J58" s="83">
        <v>291</v>
      </c>
      <c r="K58" s="160"/>
      <c r="L58" s="160"/>
      <c r="M58" s="160"/>
    </row>
    <row r="59" spans="1:13" ht="10.5" customHeight="1">
      <c r="A59" s="6" t="s">
        <v>58</v>
      </c>
      <c r="B59" s="9">
        <f t="shared" si="0"/>
        <v>935</v>
      </c>
      <c r="C59" s="66" t="s">
        <v>30</v>
      </c>
      <c r="D59" s="66" t="s">
        <v>101</v>
      </c>
      <c r="E59" s="66">
        <v>65</v>
      </c>
      <c r="F59" s="66">
        <v>2</v>
      </c>
      <c r="G59" s="66" t="s">
        <v>110</v>
      </c>
      <c r="H59" s="66" t="s">
        <v>113</v>
      </c>
      <c r="I59" s="66">
        <v>850</v>
      </c>
      <c r="J59" s="66"/>
      <c r="K59" s="10">
        <f>K60+K62+K64</f>
        <v>40</v>
      </c>
      <c r="L59" s="10">
        <f>L60+L62+L64</f>
        <v>20</v>
      </c>
      <c r="M59" s="10">
        <f>M60+M62+M64</f>
        <v>20</v>
      </c>
    </row>
    <row r="60" spans="1:13" ht="0.75" hidden="1" customHeight="1">
      <c r="A60" s="76" t="s">
        <v>59</v>
      </c>
      <c r="B60" s="80">
        <f t="shared" si="0"/>
        <v>935</v>
      </c>
      <c r="C60" s="77" t="s">
        <v>30</v>
      </c>
      <c r="D60" s="77" t="s">
        <v>101</v>
      </c>
      <c r="E60" s="77">
        <v>65</v>
      </c>
      <c r="F60" s="77">
        <v>2</v>
      </c>
      <c r="G60" s="77" t="s">
        <v>110</v>
      </c>
      <c r="H60" s="77" t="s">
        <v>113</v>
      </c>
      <c r="I60" s="77" t="s">
        <v>124</v>
      </c>
      <c r="J60" s="77"/>
      <c r="K60" s="159">
        <f>K61</f>
        <v>40</v>
      </c>
      <c r="L60" s="159">
        <f>L61</f>
        <v>20</v>
      </c>
      <c r="M60" s="159">
        <f>M61</f>
        <v>20</v>
      </c>
    </row>
    <row r="61" spans="1:13" ht="24" hidden="1">
      <c r="A61" s="81" t="s">
        <v>60</v>
      </c>
      <c r="B61" s="82">
        <f t="shared" si="0"/>
        <v>935</v>
      </c>
      <c r="C61" s="83" t="s">
        <v>30</v>
      </c>
      <c r="D61" s="83" t="s">
        <v>101</v>
      </c>
      <c r="E61" s="83">
        <v>65</v>
      </c>
      <c r="F61" s="83">
        <v>2</v>
      </c>
      <c r="G61" s="83" t="s">
        <v>110</v>
      </c>
      <c r="H61" s="83" t="s">
        <v>113</v>
      </c>
      <c r="I61" s="83" t="s">
        <v>124</v>
      </c>
      <c r="J61" s="83">
        <v>291</v>
      </c>
      <c r="K61" s="160">
        <v>40</v>
      </c>
      <c r="L61" s="160">
        <v>20</v>
      </c>
      <c r="M61" s="160">
        <v>20</v>
      </c>
    </row>
    <row r="62" spans="1:13" hidden="1">
      <c r="A62" s="76" t="s">
        <v>61</v>
      </c>
      <c r="B62" s="80">
        <f t="shared" si="0"/>
        <v>935</v>
      </c>
      <c r="C62" s="77" t="s">
        <v>30</v>
      </c>
      <c r="D62" s="77" t="s">
        <v>101</v>
      </c>
      <c r="E62" s="77">
        <v>65</v>
      </c>
      <c r="F62" s="77">
        <v>2</v>
      </c>
      <c r="G62" s="77" t="s">
        <v>110</v>
      </c>
      <c r="H62" s="77" t="s">
        <v>113</v>
      </c>
      <c r="I62" s="77">
        <v>852</v>
      </c>
      <c r="J62" s="77"/>
      <c r="K62" s="159">
        <f>K63</f>
        <v>0</v>
      </c>
      <c r="L62" s="159">
        <f>L63</f>
        <v>0</v>
      </c>
      <c r="M62" s="159">
        <f>M63</f>
        <v>0</v>
      </c>
    </row>
    <row r="63" spans="1:13" hidden="1">
      <c r="A63" s="82" t="s">
        <v>60</v>
      </c>
      <c r="B63" s="82">
        <f t="shared" si="0"/>
        <v>935</v>
      </c>
      <c r="C63" s="83" t="s">
        <v>30</v>
      </c>
      <c r="D63" s="83" t="s">
        <v>101</v>
      </c>
      <c r="E63" s="83">
        <v>65</v>
      </c>
      <c r="F63" s="83">
        <v>2</v>
      </c>
      <c r="G63" s="83" t="s">
        <v>110</v>
      </c>
      <c r="H63" s="83" t="s">
        <v>113</v>
      </c>
      <c r="I63" s="83">
        <v>852</v>
      </c>
      <c r="J63" s="83">
        <v>291</v>
      </c>
      <c r="K63" s="160"/>
      <c r="L63" s="160"/>
      <c r="M63" s="160"/>
    </row>
    <row r="64" spans="1:13" hidden="1">
      <c r="A64" s="80" t="s">
        <v>62</v>
      </c>
      <c r="B64" s="80">
        <f t="shared" si="0"/>
        <v>935</v>
      </c>
      <c r="C64" s="77" t="s">
        <v>30</v>
      </c>
      <c r="D64" s="77" t="s">
        <v>101</v>
      </c>
      <c r="E64" s="77">
        <v>65</v>
      </c>
      <c r="F64" s="77">
        <v>2</v>
      </c>
      <c r="G64" s="77" t="s">
        <v>110</v>
      </c>
      <c r="H64" s="77" t="s">
        <v>113</v>
      </c>
      <c r="I64" s="77">
        <v>853</v>
      </c>
      <c r="J64" s="77"/>
      <c r="K64" s="159">
        <f>K65</f>
        <v>0</v>
      </c>
      <c r="L64" s="159">
        <f>L65</f>
        <v>0</v>
      </c>
      <c r="M64" s="159">
        <f>M65</f>
        <v>0</v>
      </c>
    </row>
    <row r="65" spans="1:13" hidden="1">
      <c r="A65" s="81" t="s">
        <v>55</v>
      </c>
      <c r="B65" s="82">
        <f t="shared" si="0"/>
        <v>935</v>
      </c>
      <c r="C65" s="83" t="s">
        <v>30</v>
      </c>
      <c r="D65" s="83" t="s">
        <v>101</v>
      </c>
      <c r="E65" s="83">
        <v>65</v>
      </c>
      <c r="F65" s="83">
        <v>2</v>
      </c>
      <c r="G65" s="83" t="s">
        <v>110</v>
      </c>
      <c r="H65" s="83" t="s">
        <v>113</v>
      </c>
      <c r="I65" s="83">
        <v>853</v>
      </c>
      <c r="J65" s="83">
        <v>290</v>
      </c>
      <c r="K65" s="160"/>
      <c r="L65" s="160"/>
      <c r="M65" s="160"/>
    </row>
    <row r="66" spans="1:13" ht="60" hidden="1">
      <c r="A66" s="6" t="s">
        <v>41</v>
      </c>
      <c r="B66" s="9">
        <f t="shared" si="0"/>
        <v>935</v>
      </c>
      <c r="C66" s="66" t="s">
        <v>30</v>
      </c>
      <c r="D66" s="66" t="s">
        <v>101</v>
      </c>
      <c r="E66" s="66">
        <v>65</v>
      </c>
      <c r="F66" s="66">
        <v>2</v>
      </c>
      <c r="G66" s="66" t="s">
        <v>110</v>
      </c>
      <c r="H66" s="66" t="s">
        <v>112</v>
      </c>
      <c r="I66" s="66"/>
      <c r="J66" s="77"/>
      <c r="K66" s="10">
        <f>K67+K73</f>
        <v>0</v>
      </c>
      <c r="L66" s="10">
        <f>L67+L73</f>
        <v>0</v>
      </c>
      <c r="M66" s="10">
        <f>M67+M73</f>
        <v>0</v>
      </c>
    </row>
    <row r="67" spans="1:13" ht="72" hidden="1">
      <c r="A67" s="6" t="s">
        <v>35</v>
      </c>
      <c r="B67" s="9">
        <f t="shared" si="0"/>
        <v>935</v>
      </c>
      <c r="C67" s="66" t="s">
        <v>30</v>
      </c>
      <c r="D67" s="66" t="s">
        <v>101</v>
      </c>
      <c r="E67" s="66">
        <v>65</v>
      </c>
      <c r="F67" s="66">
        <v>2</v>
      </c>
      <c r="G67" s="66" t="s">
        <v>110</v>
      </c>
      <c r="H67" s="66" t="s">
        <v>112</v>
      </c>
      <c r="I67" s="66" t="s">
        <v>121</v>
      </c>
      <c r="J67" s="77"/>
      <c r="K67" s="10">
        <f>K68</f>
        <v>0</v>
      </c>
      <c r="L67" s="10">
        <f>L68</f>
        <v>0</v>
      </c>
      <c r="M67" s="10">
        <f>M68</f>
        <v>0</v>
      </c>
    </row>
    <row r="68" spans="1:13" ht="31.5" hidden="1" customHeight="1">
      <c r="A68" s="6" t="s">
        <v>36</v>
      </c>
      <c r="B68" s="9">
        <f t="shared" si="0"/>
        <v>935</v>
      </c>
      <c r="C68" s="66" t="s">
        <v>30</v>
      </c>
      <c r="D68" s="66" t="s">
        <v>101</v>
      </c>
      <c r="E68" s="66">
        <v>65</v>
      </c>
      <c r="F68" s="66">
        <v>2</v>
      </c>
      <c r="G68" s="66" t="s">
        <v>110</v>
      </c>
      <c r="H68" s="66" t="s">
        <v>112</v>
      </c>
      <c r="I68" s="66" t="s">
        <v>122</v>
      </c>
      <c r="J68" s="77"/>
      <c r="K68" s="10">
        <f>K69+K71</f>
        <v>0</v>
      </c>
      <c r="L68" s="10">
        <f>L69+L71</f>
        <v>0</v>
      </c>
      <c r="M68" s="10">
        <f>M69+M71</f>
        <v>0</v>
      </c>
    </row>
    <row r="69" spans="1:13" ht="0.75" hidden="1" customHeight="1">
      <c r="A69" s="76" t="s">
        <v>37</v>
      </c>
      <c r="B69" s="80">
        <f t="shared" si="0"/>
        <v>935</v>
      </c>
      <c r="C69" s="77" t="s">
        <v>30</v>
      </c>
      <c r="D69" s="77" t="s">
        <v>101</v>
      </c>
      <c r="E69" s="77">
        <v>65</v>
      </c>
      <c r="F69" s="77">
        <v>2</v>
      </c>
      <c r="G69" s="77" t="s">
        <v>110</v>
      </c>
      <c r="H69" s="77" t="s">
        <v>112</v>
      </c>
      <c r="I69" s="77">
        <v>121</v>
      </c>
      <c r="J69" s="77"/>
      <c r="K69" s="159">
        <f>K70</f>
        <v>0</v>
      </c>
      <c r="L69" s="159">
        <f>L70</f>
        <v>0</v>
      </c>
      <c r="M69" s="159">
        <f>M70</f>
        <v>0</v>
      </c>
    </row>
    <row r="70" spans="1:13" hidden="1">
      <c r="A70" s="81" t="s">
        <v>38</v>
      </c>
      <c r="B70" s="82">
        <f t="shared" si="0"/>
        <v>935</v>
      </c>
      <c r="C70" s="83" t="s">
        <v>30</v>
      </c>
      <c r="D70" s="83" t="s">
        <v>101</v>
      </c>
      <c r="E70" s="83">
        <v>65</v>
      </c>
      <c r="F70" s="83">
        <v>2</v>
      </c>
      <c r="G70" s="83" t="s">
        <v>110</v>
      </c>
      <c r="H70" s="83" t="s">
        <v>112</v>
      </c>
      <c r="I70" s="83">
        <v>121</v>
      </c>
      <c r="J70" s="83" t="s">
        <v>131</v>
      </c>
      <c r="K70" s="160"/>
      <c r="L70" s="160"/>
      <c r="M70" s="160"/>
    </row>
    <row r="71" spans="1:13" ht="60" hidden="1">
      <c r="A71" s="80" t="s">
        <v>39</v>
      </c>
      <c r="B71" s="80">
        <f t="shared" si="0"/>
        <v>935</v>
      </c>
      <c r="C71" s="77" t="s">
        <v>30</v>
      </c>
      <c r="D71" s="77" t="s">
        <v>101</v>
      </c>
      <c r="E71" s="77">
        <v>65</v>
      </c>
      <c r="F71" s="77">
        <v>2</v>
      </c>
      <c r="G71" s="77" t="s">
        <v>110</v>
      </c>
      <c r="H71" s="77" t="s">
        <v>112</v>
      </c>
      <c r="I71" s="77" t="s">
        <v>123</v>
      </c>
      <c r="J71" s="77"/>
      <c r="K71" s="159">
        <f>K72</f>
        <v>0</v>
      </c>
      <c r="L71" s="159">
        <f>L72</f>
        <v>0</v>
      </c>
      <c r="M71" s="159">
        <f>M72</f>
        <v>0</v>
      </c>
    </row>
    <row r="72" spans="1:13" ht="24" hidden="1">
      <c r="A72" s="81" t="s">
        <v>40</v>
      </c>
      <c r="B72" s="82">
        <f t="shared" si="0"/>
        <v>935</v>
      </c>
      <c r="C72" s="83" t="s">
        <v>30</v>
      </c>
      <c r="D72" s="83" t="s">
        <v>101</v>
      </c>
      <c r="E72" s="83">
        <v>65</v>
      </c>
      <c r="F72" s="83">
        <v>2</v>
      </c>
      <c r="G72" s="83" t="s">
        <v>110</v>
      </c>
      <c r="H72" s="83" t="s">
        <v>112</v>
      </c>
      <c r="I72" s="83" t="s">
        <v>123</v>
      </c>
      <c r="J72" s="83" t="s">
        <v>132</v>
      </c>
      <c r="K72" s="160"/>
      <c r="L72" s="160"/>
      <c r="M72" s="160"/>
    </row>
    <row r="73" spans="1:13" ht="22.5" hidden="1" customHeight="1">
      <c r="A73" s="6" t="s">
        <v>63</v>
      </c>
      <c r="B73" s="9">
        <f t="shared" si="0"/>
        <v>935</v>
      </c>
      <c r="C73" s="66" t="s">
        <v>30</v>
      </c>
      <c r="D73" s="66" t="s">
        <v>101</v>
      </c>
      <c r="E73" s="66">
        <v>65</v>
      </c>
      <c r="F73" s="66">
        <v>2</v>
      </c>
      <c r="G73" s="66" t="s">
        <v>110</v>
      </c>
      <c r="H73" s="66" t="s">
        <v>112</v>
      </c>
      <c r="I73" s="66">
        <v>200</v>
      </c>
      <c r="J73" s="77"/>
      <c r="K73" s="10">
        <f t="shared" ref="K73:M75" si="8">K74</f>
        <v>0</v>
      </c>
      <c r="L73" s="10">
        <f t="shared" si="8"/>
        <v>0</v>
      </c>
      <c r="M73" s="10">
        <f t="shared" si="8"/>
        <v>0</v>
      </c>
    </row>
    <row r="74" spans="1:13" ht="36" hidden="1">
      <c r="A74" s="6" t="s">
        <v>48</v>
      </c>
      <c r="B74" s="9">
        <f t="shared" si="0"/>
        <v>935</v>
      </c>
      <c r="C74" s="66" t="s">
        <v>30</v>
      </c>
      <c r="D74" s="66" t="s">
        <v>101</v>
      </c>
      <c r="E74" s="66">
        <v>65</v>
      </c>
      <c r="F74" s="66">
        <v>2</v>
      </c>
      <c r="G74" s="66" t="s">
        <v>110</v>
      </c>
      <c r="H74" s="66" t="s">
        <v>112</v>
      </c>
      <c r="I74" s="66">
        <v>240</v>
      </c>
      <c r="J74" s="77"/>
      <c r="K74" s="10">
        <f t="shared" si="8"/>
        <v>0</v>
      </c>
      <c r="L74" s="10">
        <f t="shared" si="8"/>
        <v>0</v>
      </c>
      <c r="M74" s="10">
        <f t="shared" si="8"/>
        <v>0</v>
      </c>
    </row>
    <row r="75" spans="1:13" ht="24" hidden="1">
      <c r="A75" s="76" t="s">
        <v>136</v>
      </c>
      <c r="B75" s="80">
        <f t="shared" si="0"/>
        <v>935</v>
      </c>
      <c r="C75" s="77" t="s">
        <v>30</v>
      </c>
      <c r="D75" s="77" t="s">
        <v>101</v>
      </c>
      <c r="E75" s="77">
        <v>65</v>
      </c>
      <c r="F75" s="77">
        <v>2</v>
      </c>
      <c r="G75" s="77" t="s">
        <v>110</v>
      </c>
      <c r="H75" s="77" t="s">
        <v>112</v>
      </c>
      <c r="I75" s="77" t="s">
        <v>135</v>
      </c>
      <c r="J75" s="77"/>
      <c r="K75" s="159">
        <f t="shared" si="8"/>
        <v>0</v>
      </c>
      <c r="L75" s="159">
        <f t="shared" si="8"/>
        <v>0</v>
      </c>
      <c r="M75" s="159">
        <f t="shared" si="8"/>
        <v>0</v>
      </c>
    </row>
    <row r="76" spans="1:13" ht="24" hidden="1">
      <c r="A76" s="81" t="s">
        <v>52</v>
      </c>
      <c r="B76" s="82">
        <f t="shared" si="0"/>
        <v>935</v>
      </c>
      <c r="C76" s="83" t="s">
        <v>30</v>
      </c>
      <c r="D76" s="83" t="s">
        <v>101</v>
      </c>
      <c r="E76" s="83">
        <v>65</v>
      </c>
      <c r="F76" s="83">
        <v>2</v>
      </c>
      <c r="G76" s="83" t="s">
        <v>110</v>
      </c>
      <c r="H76" s="83" t="s">
        <v>112</v>
      </c>
      <c r="I76" s="83" t="s">
        <v>135</v>
      </c>
      <c r="J76" s="83" t="s">
        <v>133</v>
      </c>
      <c r="K76" s="160"/>
      <c r="L76" s="160"/>
      <c r="M76" s="160"/>
    </row>
    <row r="77" spans="1:13" ht="108">
      <c r="A77" s="6" t="s">
        <v>64</v>
      </c>
      <c r="B77" s="9">
        <f t="shared" si="0"/>
        <v>935</v>
      </c>
      <c r="C77" s="66" t="s">
        <v>30</v>
      </c>
      <c r="D77" s="66" t="s">
        <v>101</v>
      </c>
      <c r="E77" s="66">
        <v>65</v>
      </c>
      <c r="F77" s="66">
        <v>2</v>
      </c>
      <c r="G77" s="66" t="s">
        <v>110</v>
      </c>
      <c r="H77" s="66" t="s">
        <v>114</v>
      </c>
      <c r="I77" s="66"/>
      <c r="J77" s="77"/>
      <c r="K77" s="10">
        <f t="shared" ref="K77:M80" si="9">K78</f>
        <v>0.6</v>
      </c>
      <c r="L77" s="10">
        <f t="shared" si="9"/>
        <v>0.6</v>
      </c>
      <c r="M77" s="10">
        <f t="shared" si="9"/>
        <v>0.6</v>
      </c>
    </row>
    <row r="78" spans="1:13" ht="24">
      <c r="A78" s="6" t="s">
        <v>47</v>
      </c>
      <c r="B78" s="9">
        <f t="shared" si="0"/>
        <v>935</v>
      </c>
      <c r="C78" s="66" t="s">
        <v>30</v>
      </c>
      <c r="D78" s="66" t="s">
        <v>101</v>
      </c>
      <c r="E78" s="66">
        <v>65</v>
      </c>
      <c r="F78" s="66">
        <v>2</v>
      </c>
      <c r="G78" s="66" t="s">
        <v>110</v>
      </c>
      <c r="H78" s="66" t="s">
        <v>114</v>
      </c>
      <c r="I78" s="66">
        <v>200</v>
      </c>
      <c r="J78" s="77"/>
      <c r="K78" s="10">
        <f t="shared" si="9"/>
        <v>0.6</v>
      </c>
      <c r="L78" s="10">
        <f t="shared" si="9"/>
        <v>0.6</v>
      </c>
      <c r="M78" s="10">
        <f t="shared" si="9"/>
        <v>0.6</v>
      </c>
    </row>
    <row r="79" spans="1:13" ht="34.5" customHeight="1">
      <c r="A79" s="6" t="s">
        <v>48</v>
      </c>
      <c r="B79" s="9">
        <f t="shared" ref="B79:B173" si="10">$B$9</f>
        <v>935</v>
      </c>
      <c r="C79" s="66" t="s">
        <v>30</v>
      </c>
      <c r="D79" s="66" t="s">
        <v>101</v>
      </c>
      <c r="E79" s="66">
        <v>65</v>
      </c>
      <c r="F79" s="66">
        <v>2</v>
      </c>
      <c r="G79" s="66" t="s">
        <v>110</v>
      </c>
      <c r="H79" s="66" t="s">
        <v>114</v>
      </c>
      <c r="I79" s="66">
        <v>240</v>
      </c>
      <c r="J79" s="77"/>
      <c r="K79" s="10">
        <f t="shared" si="9"/>
        <v>0.6</v>
      </c>
      <c r="L79" s="10">
        <f t="shared" si="9"/>
        <v>0.6</v>
      </c>
      <c r="M79" s="10">
        <f t="shared" si="9"/>
        <v>0.6</v>
      </c>
    </row>
    <row r="80" spans="1:13" hidden="1">
      <c r="A80" s="76" t="s">
        <v>49</v>
      </c>
      <c r="B80" s="80">
        <f t="shared" si="10"/>
        <v>935</v>
      </c>
      <c r="C80" s="77" t="s">
        <v>30</v>
      </c>
      <c r="D80" s="77" t="s">
        <v>101</v>
      </c>
      <c r="E80" s="77">
        <v>65</v>
      </c>
      <c r="F80" s="77">
        <v>2</v>
      </c>
      <c r="G80" s="77" t="s">
        <v>110</v>
      </c>
      <c r="H80" s="77" t="s">
        <v>114</v>
      </c>
      <c r="I80" s="77">
        <v>244</v>
      </c>
      <c r="J80" s="77"/>
      <c r="K80" s="159">
        <f t="shared" si="9"/>
        <v>0.6</v>
      </c>
      <c r="L80" s="159">
        <f t="shared" si="9"/>
        <v>0.6</v>
      </c>
      <c r="M80" s="159">
        <f t="shared" si="9"/>
        <v>0.6</v>
      </c>
    </row>
    <row r="81" spans="1:13" ht="24" hidden="1">
      <c r="A81" s="81" t="s">
        <v>231</v>
      </c>
      <c r="B81" s="82">
        <f t="shared" si="10"/>
        <v>935</v>
      </c>
      <c r="C81" s="83" t="s">
        <v>30</v>
      </c>
      <c r="D81" s="83" t="s">
        <v>101</v>
      </c>
      <c r="E81" s="83">
        <v>65</v>
      </c>
      <c r="F81" s="83">
        <v>2</v>
      </c>
      <c r="G81" s="83" t="s">
        <v>110</v>
      </c>
      <c r="H81" s="83" t="s">
        <v>114</v>
      </c>
      <c r="I81" s="83">
        <v>244</v>
      </c>
      <c r="J81" s="83" t="s">
        <v>230</v>
      </c>
      <c r="K81" s="160">
        <v>0.6</v>
      </c>
      <c r="L81" s="160">
        <v>0.6</v>
      </c>
      <c r="M81" s="160">
        <v>0.6</v>
      </c>
    </row>
    <row r="82" spans="1:13">
      <c r="A82" s="100" t="s">
        <v>65</v>
      </c>
      <c r="B82" s="101">
        <f t="shared" si="10"/>
        <v>935</v>
      </c>
      <c r="C82" s="102" t="s">
        <v>30</v>
      </c>
      <c r="D82" s="102" t="s">
        <v>18</v>
      </c>
      <c r="E82" s="102"/>
      <c r="F82" s="102"/>
      <c r="G82" s="102"/>
      <c r="H82" s="102"/>
      <c r="I82" s="102" t="s">
        <v>0</v>
      </c>
      <c r="J82" s="103"/>
      <c r="K82" s="107">
        <f t="shared" ref="K82:K87" si="11">K83</f>
        <v>1</v>
      </c>
      <c r="L82" s="107">
        <f t="shared" ref="L82:M87" si="12">L83</f>
        <v>1</v>
      </c>
      <c r="M82" s="107">
        <f t="shared" si="12"/>
        <v>1</v>
      </c>
    </row>
    <row r="83" spans="1:13" ht="27" customHeight="1">
      <c r="A83" s="6" t="s">
        <v>66</v>
      </c>
      <c r="B83" s="9">
        <f t="shared" si="10"/>
        <v>935</v>
      </c>
      <c r="C83" s="66" t="s">
        <v>30</v>
      </c>
      <c r="D83" s="66" t="s">
        <v>18</v>
      </c>
      <c r="E83" s="66">
        <v>89</v>
      </c>
      <c r="F83" s="66">
        <v>0</v>
      </c>
      <c r="G83" s="66"/>
      <c r="H83" s="66"/>
      <c r="I83" s="66" t="s">
        <v>0</v>
      </c>
      <c r="J83" s="77"/>
      <c r="K83" s="10">
        <f t="shared" si="11"/>
        <v>1</v>
      </c>
      <c r="L83" s="10">
        <f t="shared" si="12"/>
        <v>1</v>
      </c>
      <c r="M83" s="10">
        <f t="shared" si="12"/>
        <v>1</v>
      </c>
    </row>
    <row r="84" spans="1:13" ht="38.25" customHeight="1">
      <c r="A84" s="6" t="s">
        <v>67</v>
      </c>
      <c r="B84" s="9">
        <f t="shared" si="10"/>
        <v>935</v>
      </c>
      <c r="C84" s="66" t="s">
        <v>30</v>
      </c>
      <c r="D84" s="66" t="s">
        <v>18</v>
      </c>
      <c r="E84" s="66">
        <v>89</v>
      </c>
      <c r="F84" s="66">
        <v>1</v>
      </c>
      <c r="G84" s="66"/>
      <c r="H84" s="66"/>
      <c r="I84" s="66" t="s">
        <v>0</v>
      </c>
      <c r="J84" s="77"/>
      <c r="K84" s="10">
        <f t="shared" si="11"/>
        <v>1</v>
      </c>
      <c r="L84" s="10">
        <f t="shared" si="12"/>
        <v>1</v>
      </c>
      <c r="M84" s="10">
        <f t="shared" si="12"/>
        <v>1</v>
      </c>
    </row>
    <row r="85" spans="1:13" ht="24">
      <c r="A85" s="6" t="s">
        <v>239</v>
      </c>
      <c r="B85" s="9">
        <f t="shared" si="10"/>
        <v>935</v>
      </c>
      <c r="C85" s="66" t="s">
        <v>30</v>
      </c>
      <c r="D85" s="66" t="s">
        <v>18</v>
      </c>
      <c r="E85" s="66">
        <v>89</v>
      </c>
      <c r="F85" s="66">
        <v>1</v>
      </c>
      <c r="G85" s="66" t="s">
        <v>110</v>
      </c>
      <c r="H85" s="66" t="s">
        <v>115</v>
      </c>
      <c r="I85" s="66" t="s">
        <v>0</v>
      </c>
      <c r="J85" s="77"/>
      <c r="K85" s="10">
        <f t="shared" si="11"/>
        <v>1</v>
      </c>
      <c r="L85" s="10">
        <f t="shared" si="12"/>
        <v>1</v>
      </c>
      <c r="M85" s="10">
        <f t="shared" si="12"/>
        <v>1</v>
      </c>
    </row>
    <row r="86" spans="1:13" ht="24">
      <c r="A86" s="6" t="s">
        <v>57</v>
      </c>
      <c r="B86" s="9">
        <f t="shared" si="10"/>
        <v>935</v>
      </c>
      <c r="C86" s="66" t="s">
        <v>30</v>
      </c>
      <c r="D86" s="66" t="s">
        <v>18</v>
      </c>
      <c r="E86" s="66">
        <v>89</v>
      </c>
      <c r="F86" s="66">
        <v>1</v>
      </c>
      <c r="G86" s="66" t="s">
        <v>110</v>
      </c>
      <c r="H86" s="66" t="s">
        <v>115</v>
      </c>
      <c r="I86" s="66" t="s">
        <v>125</v>
      </c>
      <c r="J86" s="77"/>
      <c r="K86" s="10">
        <f t="shared" si="11"/>
        <v>1</v>
      </c>
      <c r="L86" s="10">
        <f t="shared" si="12"/>
        <v>1</v>
      </c>
      <c r="M86" s="10">
        <f t="shared" si="12"/>
        <v>1</v>
      </c>
    </row>
    <row r="87" spans="1:13" hidden="1">
      <c r="A87" s="76" t="s">
        <v>68</v>
      </c>
      <c r="B87" s="80">
        <f t="shared" si="10"/>
        <v>935</v>
      </c>
      <c r="C87" s="77" t="s">
        <v>30</v>
      </c>
      <c r="D87" s="77" t="s">
        <v>18</v>
      </c>
      <c r="E87" s="77">
        <v>89</v>
      </c>
      <c r="F87" s="77">
        <v>1</v>
      </c>
      <c r="G87" s="77" t="s">
        <v>110</v>
      </c>
      <c r="H87" s="77" t="s">
        <v>115</v>
      </c>
      <c r="I87" s="77">
        <v>870</v>
      </c>
      <c r="J87" s="77"/>
      <c r="K87" s="159">
        <f t="shared" si="11"/>
        <v>1</v>
      </c>
      <c r="L87" s="159">
        <f t="shared" si="12"/>
        <v>1</v>
      </c>
      <c r="M87" s="159">
        <f t="shared" si="12"/>
        <v>1</v>
      </c>
    </row>
    <row r="88" spans="1:13" ht="9" hidden="1" customHeight="1">
      <c r="A88" s="81" t="s">
        <v>69</v>
      </c>
      <c r="B88" s="82">
        <f t="shared" si="10"/>
        <v>935</v>
      </c>
      <c r="C88" s="83" t="s">
        <v>30</v>
      </c>
      <c r="D88" s="83" t="s">
        <v>18</v>
      </c>
      <c r="E88" s="83">
        <v>89</v>
      </c>
      <c r="F88" s="83">
        <v>1</v>
      </c>
      <c r="G88" s="83" t="s">
        <v>110</v>
      </c>
      <c r="H88" s="83" t="s">
        <v>115</v>
      </c>
      <c r="I88" s="83">
        <v>870</v>
      </c>
      <c r="J88" s="83" t="s">
        <v>126</v>
      </c>
      <c r="K88" s="160">
        <v>1</v>
      </c>
      <c r="L88" s="160">
        <v>1</v>
      </c>
      <c r="M88" s="160">
        <v>1</v>
      </c>
    </row>
    <row r="89" spans="1:13">
      <c r="A89" s="101" t="s">
        <v>70</v>
      </c>
      <c r="B89" s="101">
        <f t="shared" si="10"/>
        <v>935</v>
      </c>
      <c r="C89" s="102" t="s">
        <v>30</v>
      </c>
      <c r="D89" s="102" t="s">
        <v>102</v>
      </c>
      <c r="E89" s="102"/>
      <c r="F89" s="102"/>
      <c r="G89" s="102"/>
      <c r="H89" s="102"/>
      <c r="I89" s="102"/>
      <c r="J89" s="103"/>
      <c r="K89" s="107">
        <f t="shared" ref="K89:K95" si="13">K90</f>
        <v>1</v>
      </c>
      <c r="L89" s="107">
        <f t="shared" ref="L89:M95" si="14">L90</f>
        <v>1</v>
      </c>
      <c r="M89" s="107">
        <f t="shared" si="14"/>
        <v>1</v>
      </c>
    </row>
    <row r="90" spans="1:13" ht="72">
      <c r="A90" s="9" t="s">
        <v>283</v>
      </c>
      <c r="B90" s="9">
        <f t="shared" si="10"/>
        <v>935</v>
      </c>
      <c r="C90" s="66" t="s">
        <v>30</v>
      </c>
      <c r="D90" s="66" t="s">
        <v>102</v>
      </c>
      <c r="E90" s="66" t="s">
        <v>30</v>
      </c>
      <c r="F90" s="66" t="s">
        <v>109</v>
      </c>
      <c r="G90" s="66"/>
      <c r="H90" s="66"/>
      <c r="I90" s="66"/>
      <c r="J90" s="77"/>
      <c r="K90" s="10">
        <f t="shared" si="13"/>
        <v>1</v>
      </c>
      <c r="L90" s="10">
        <f t="shared" si="14"/>
        <v>1</v>
      </c>
      <c r="M90" s="10">
        <f t="shared" si="14"/>
        <v>1</v>
      </c>
    </row>
    <row r="91" spans="1:13" ht="36">
      <c r="A91" s="6" t="s">
        <v>71</v>
      </c>
      <c r="B91" s="9">
        <f t="shared" si="10"/>
        <v>935</v>
      </c>
      <c r="C91" s="66" t="s">
        <v>30</v>
      </c>
      <c r="D91" s="66" t="s">
        <v>102</v>
      </c>
      <c r="E91" s="66" t="s">
        <v>30</v>
      </c>
      <c r="F91" s="66" t="s">
        <v>109</v>
      </c>
      <c r="G91" s="66" t="s">
        <v>30</v>
      </c>
      <c r="H91" s="66"/>
      <c r="I91" s="66"/>
      <c r="J91" s="77"/>
      <c r="K91" s="10">
        <f t="shared" si="13"/>
        <v>1</v>
      </c>
      <c r="L91" s="10">
        <f t="shared" si="14"/>
        <v>1</v>
      </c>
      <c r="M91" s="10">
        <f t="shared" si="14"/>
        <v>1</v>
      </c>
    </row>
    <row r="92" spans="1:13" ht="24">
      <c r="A92" s="6" t="s">
        <v>72</v>
      </c>
      <c r="B92" s="9">
        <f t="shared" si="10"/>
        <v>935</v>
      </c>
      <c r="C92" s="66" t="s">
        <v>30</v>
      </c>
      <c r="D92" s="66" t="s">
        <v>102</v>
      </c>
      <c r="E92" s="66" t="s">
        <v>30</v>
      </c>
      <c r="F92" s="66" t="s">
        <v>109</v>
      </c>
      <c r="G92" s="66" t="s">
        <v>30</v>
      </c>
      <c r="H92" s="66" t="s">
        <v>116</v>
      </c>
      <c r="I92" s="66"/>
      <c r="J92" s="77"/>
      <c r="K92" s="10">
        <f t="shared" si="13"/>
        <v>1</v>
      </c>
      <c r="L92" s="10">
        <f t="shared" si="14"/>
        <v>1</v>
      </c>
      <c r="M92" s="10">
        <f t="shared" si="14"/>
        <v>1</v>
      </c>
    </row>
    <row r="93" spans="1:13" ht="24">
      <c r="A93" s="6" t="s">
        <v>47</v>
      </c>
      <c r="B93" s="9">
        <f t="shared" si="10"/>
        <v>935</v>
      </c>
      <c r="C93" s="66" t="s">
        <v>30</v>
      </c>
      <c r="D93" s="66" t="s">
        <v>102</v>
      </c>
      <c r="E93" s="66" t="s">
        <v>30</v>
      </c>
      <c r="F93" s="66" t="s">
        <v>109</v>
      </c>
      <c r="G93" s="66" t="s">
        <v>30</v>
      </c>
      <c r="H93" s="66" t="s">
        <v>116</v>
      </c>
      <c r="I93" s="66" t="s">
        <v>126</v>
      </c>
      <c r="J93" s="77"/>
      <c r="K93" s="10">
        <f t="shared" si="13"/>
        <v>1</v>
      </c>
      <c r="L93" s="10">
        <f t="shared" si="14"/>
        <v>1</v>
      </c>
      <c r="M93" s="10">
        <f t="shared" si="14"/>
        <v>1</v>
      </c>
    </row>
    <row r="94" spans="1:13" ht="33" customHeight="1">
      <c r="A94" s="6" t="s">
        <v>48</v>
      </c>
      <c r="B94" s="9">
        <f t="shared" si="10"/>
        <v>935</v>
      </c>
      <c r="C94" s="66" t="s">
        <v>30</v>
      </c>
      <c r="D94" s="66" t="s">
        <v>102</v>
      </c>
      <c r="E94" s="66" t="s">
        <v>30</v>
      </c>
      <c r="F94" s="66" t="s">
        <v>109</v>
      </c>
      <c r="G94" s="66" t="s">
        <v>30</v>
      </c>
      <c r="H94" s="66" t="s">
        <v>116</v>
      </c>
      <c r="I94" s="66" t="s">
        <v>127</v>
      </c>
      <c r="J94" s="77"/>
      <c r="K94" s="10">
        <f t="shared" si="13"/>
        <v>1</v>
      </c>
      <c r="L94" s="10">
        <f t="shared" si="14"/>
        <v>1</v>
      </c>
      <c r="M94" s="10">
        <f t="shared" si="14"/>
        <v>1</v>
      </c>
    </row>
    <row r="95" spans="1:13" hidden="1">
      <c r="A95" s="76" t="s">
        <v>49</v>
      </c>
      <c r="B95" s="80">
        <f t="shared" si="10"/>
        <v>935</v>
      </c>
      <c r="C95" s="77" t="s">
        <v>30</v>
      </c>
      <c r="D95" s="77" t="s">
        <v>102</v>
      </c>
      <c r="E95" s="77" t="s">
        <v>30</v>
      </c>
      <c r="F95" s="77" t="s">
        <v>109</v>
      </c>
      <c r="G95" s="77" t="s">
        <v>30</v>
      </c>
      <c r="H95" s="77" t="s">
        <v>116</v>
      </c>
      <c r="I95" s="77">
        <v>244</v>
      </c>
      <c r="J95" s="77"/>
      <c r="K95" s="159">
        <f t="shared" si="13"/>
        <v>1</v>
      </c>
      <c r="L95" s="159">
        <f t="shared" si="14"/>
        <v>1</v>
      </c>
      <c r="M95" s="159">
        <f t="shared" si="14"/>
        <v>1</v>
      </c>
    </row>
    <row r="96" spans="1:13" ht="24" hidden="1">
      <c r="A96" s="81" t="s">
        <v>73</v>
      </c>
      <c r="B96" s="82">
        <f t="shared" si="10"/>
        <v>935</v>
      </c>
      <c r="C96" s="83" t="s">
        <v>30</v>
      </c>
      <c r="D96" s="83">
        <v>13</v>
      </c>
      <c r="E96" s="83" t="s">
        <v>30</v>
      </c>
      <c r="F96" s="83">
        <v>0</v>
      </c>
      <c r="G96" s="83" t="s">
        <v>30</v>
      </c>
      <c r="H96" s="83" t="s">
        <v>116</v>
      </c>
      <c r="I96" s="83" t="s">
        <v>128</v>
      </c>
      <c r="J96" s="83" t="s">
        <v>134</v>
      </c>
      <c r="K96" s="160">
        <v>1</v>
      </c>
      <c r="L96" s="160">
        <v>1</v>
      </c>
      <c r="M96" s="160">
        <v>1</v>
      </c>
    </row>
    <row r="97" spans="1:13">
      <c r="A97" s="100" t="s">
        <v>74</v>
      </c>
      <c r="B97" s="101">
        <f t="shared" si="10"/>
        <v>935</v>
      </c>
      <c r="C97" s="102" t="s">
        <v>31</v>
      </c>
      <c r="D97" s="102"/>
      <c r="E97" s="102"/>
      <c r="F97" s="102"/>
      <c r="G97" s="102"/>
      <c r="H97" s="102"/>
      <c r="I97" s="102"/>
      <c r="J97" s="103"/>
      <c r="K97" s="107">
        <f t="shared" ref="K97:M100" si="15">K98</f>
        <v>131.9</v>
      </c>
      <c r="L97" s="107">
        <f t="shared" si="15"/>
        <v>145.70000000000002</v>
      </c>
      <c r="M97" s="107">
        <f t="shared" si="15"/>
        <v>159.80000000000001</v>
      </c>
    </row>
    <row r="98" spans="1:13" ht="24">
      <c r="A98" s="100" t="s">
        <v>75</v>
      </c>
      <c r="B98" s="101">
        <f t="shared" si="10"/>
        <v>935</v>
      </c>
      <c r="C98" s="102" t="s">
        <v>31</v>
      </c>
      <c r="D98" s="102" t="s">
        <v>103</v>
      </c>
      <c r="E98" s="102"/>
      <c r="F98" s="102"/>
      <c r="G98" s="102"/>
      <c r="H98" s="102"/>
      <c r="I98" s="102"/>
      <c r="J98" s="103"/>
      <c r="K98" s="107">
        <f t="shared" si="15"/>
        <v>131.9</v>
      </c>
      <c r="L98" s="107">
        <f t="shared" si="15"/>
        <v>145.70000000000002</v>
      </c>
      <c r="M98" s="107">
        <f t="shared" si="15"/>
        <v>159.80000000000001</v>
      </c>
    </row>
    <row r="99" spans="1:13" ht="25.5" customHeight="1">
      <c r="A99" s="6" t="s">
        <v>66</v>
      </c>
      <c r="B99" s="9">
        <f t="shared" si="10"/>
        <v>935</v>
      </c>
      <c r="C99" s="66" t="s">
        <v>31</v>
      </c>
      <c r="D99" s="66" t="s">
        <v>103</v>
      </c>
      <c r="E99" s="66" t="s">
        <v>107</v>
      </c>
      <c r="F99" s="66" t="s">
        <v>109</v>
      </c>
      <c r="G99" s="66"/>
      <c r="H99" s="66"/>
      <c r="I99" s="66"/>
      <c r="J99" s="77"/>
      <c r="K99" s="10">
        <f t="shared" si="15"/>
        <v>131.9</v>
      </c>
      <c r="L99" s="10">
        <f t="shared" si="15"/>
        <v>145.70000000000002</v>
      </c>
      <c r="M99" s="10">
        <f t="shared" si="15"/>
        <v>159.80000000000001</v>
      </c>
    </row>
    <row r="100" spans="1:13" ht="38.25" customHeight="1">
      <c r="A100" s="6" t="s">
        <v>67</v>
      </c>
      <c r="B100" s="9">
        <f t="shared" si="10"/>
        <v>935</v>
      </c>
      <c r="C100" s="66" t="s">
        <v>31</v>
      </c>
      <c r="D100" s="66" t="s">
        <v>103</v>
      </c>
      <c r="E100" s="66" t="s">
        <v>107</v>
      </c>
      <c r="F100" s="66" t="s">
        <v>8</v>
      </c>
      <c r="G100" s="66"/>
      <c r="H100" s="66"/>
      <c r="I100" s="66"/>
      <c r="J100" s="77"/>
      <c r="K100" s="10">
        <f t="shared" si="15"/>
        <v>131.9</v>
      </c>
      <c r="L100" s="10">
        <f t="shared" si="15"/>
        <v>145.70000000000002</v>
      </c>
      <c r="M100" s="10">
        <f t="shared" si="15"/>
        <v>159.80000000000001</v>
      </c>
    </row>
    <row r="101" spans="1:13" ht="60">
      <c r="A101" s="6" t="s">
        <v>137</v>
      </c>
      <c r="B101" s="9">
        <f t="shared" si="10"/>
        <v>935</v>
      </c>
      <c r="C101" s="66" t="s">
        <v>31</v>
      </c>
      <c r="D101" s="66" t="s">
        <v>103</v>
      </c>
      <c r="E101" s="66" t="s">
        <v>107</v>
      </c>
      <c r="F101" s="66" t="s">
        <v>8</v>
      </c>
      <c r="G101" s="66" t="s">
        <v>110</v>
      </c>
      <c r="H101" s="66" t="s">
        <v>117</v>
      </c>
      <c r="I101" s="66"/>
      <c r="J101" s="77"/>
      <c r="K101" s="10">
        <f>K102+K108</f>
        <v>131.9</v>
      </c>
      <c r="L101" s="10">
        <f>L102+L108</f>
        <v>145.70000000000002</v>
      </c>
      <c r="M101" s="10">
        <f>M102+M108</f>
        <v>159.80000000000001</v>
      </c>
    </row>
    <row r="102" spans="1:13" ht="72">
      <c r="A102" s="6" t="s">
        <v>35</v>
      </c>
      <c r="B102" s="9">
        <f t="shared" si="10"/>
        <v>935</v>
      </c>
      <c r="C102" s="66" t="s">
        <v>31</v>
      </c>
      <c r="D102" s="66" t="s">
        <v>103</v>
      </c>
      <c r="E102" s="66" t="s">
        <v>107</v>
      </c>
      <c r="F102" s="66" t="s">
        <v>8</v>
      </c>
      <c r="G102" s="66" t="s">
        <v>110</v>
      </c>
      <c r="H102" s="66" t="s">
        <v>117</v>
      </c>
      <c r="I102" s="66">
        <v>100</v>
      </c>
      <c r="J102" s="77"/>
      <c r="K102" s="10">
        <f>K103</f>
        <v>127.5</v>
      </c>
      <c r="L102" s="10">
        <f>L103</f>
        <v>141.30000000000001</v>
      </c>
      <c r="M102" s="10">
        <f>M103</f>
        <v>155.4</v>
      </c>
    </row>
    <row r="103" spans="1:13" ht="36" customHeight="1">
      <c r="A103" s="6" t="s">
        <v>36</v>
      </c>
      <c r="B103" s="9">
        <f t="shared" si="10"/>
        <v>935</v>
      </c>
      <c r="C103" s="66" t="s">
        <v>31</v>
      </c>
      <c r="D103" s="66" t="s">
        <v>103</v>
      </c>
      <c r="E103" s="66" t="s">
        <v>107</v>
      </c>
      <c r="F103" s="66" t="s">
        <v>8</v>
      </c>
      <c r="G103" s="66" t="s">
        <v>110</v>
      </c>
      <c r="H103" s="66" t="s">
        <v>117</v>
      </c>
      <c r="I103" s="66">
        <v>120</v>
      </c>
      <c r="J103" s="77"/>
      <c r="K103" s="10">
        <f>K104+K106</f>
        <v>127.5</v>
      </c>
      <c r="L103" s="10">
        <f>L104+L106</f>
        <v>141.30000000000001</v>
      </c>
      <c r="M103" s="10">
        <f>M104+M106</f>
        <v>155.4</v>
      </c>
    </row>
    <row r="104" spans="1:13" ht="24" hidden="1">
      <c r="A104" s="76" t="s">
        <v>37</v>
      </c>
      <c r="B104" s="80">
        <f t="shared" si="10"/>
        <v>935</v>
      </c>
      <c r="C104" s="77" t="s">
        <v>31</v>
      </c>
      <c r="D104" s="77" t="s">
        <v>103</v>
      </c>
      <c r="E104" s="77" t="s">
        <v>107</v>
      </c>
      <c r="F104" s="77" t="s">
        <v>8</v>
      </c>
      <c r="G104" s="77" t="s">
        <v>110</v>
      </c>
      <c r="H104" s="77" t="s">
        <v>117</v>
      </c>
      <c r="I104" s="77">
        <v>121</v>
      </c>
      <c r="J104" s="77"/>
      <c r="K104" s="159">
        <f>K105</f>
        <v>97.9</v>
      </c>
      <c r="L104" s="159">
        <f>L105</f>
        <v>108.5</v>
      </c>
      <c r="M104" s="159">
        <f>M105</f>
        <v>119.4</v>
      </c>
    </row>
    <row r="105" spans="1:13" hidden="1">
      <c r="A105" s="81" t="s">
        <v>38</v>
      </c>
      <c r="B105" s="82">
        <f t="shared" si="10"/>
        <v>935</v>
      </c>
      <c r="C105" s="83" t="s">
        <v>31</v>
      </c>
      <c r="D105" s="83" t="s">
        <v>103</v>
      </c>
      <c r="E105" s="83" t="s">
        <v>107</v>
      </c>
      <c r="F105" s="83" t="s">
        <v>8</v>
      </c>
      <c r="G105" s="83" t="s">
        <v>110</v>
      </c>
      <c r="H105" s="83" t="s">
        <v>117</v>
      </c>
      <c r="I105" s="83">
        <v>121</v>
      </c>
      <c r="J105" s="83">
        <v>211</v>
      </c>
      <c r="K105" s="160">
        <v>97.9</v>
      </c>
      <c r="L105" s="160">
        <v>108.5</v>
      </c>
      <c r="M105" s="160">
        <v>119.4</v>
      </c>
    </row>
    <row r="106" spans="1:13" ht="60" hidden="1">
      <c r="A106" s="76" t="s">
        <v>39</v>
      </c>
      <c r="B106" s="80">
        <f t="shared" si="10"/>
        <v>935</v>
      </c>
      <c r="C106" s="77" t="s">
        <v>31</v>
      </c>
      <c r="D106" s="77" t="s">
        <v>103</v>
      </c>
      <c r="E106" s="77" t="s">
        <v>107</v>
      </c>
      <c r="F106" s="77" t="s">
        <v>8</v>
      </c>
      <c r="G106" s="77" t="s">
        <v>110</v>
      </c>
      <c r="H106" s="77" t="s">
        <v>117</v>
      </c>
      <c r="I106" s="77">
        <v>129</v>
      </c>
      <c r="J106" s="77"/>
      <c r="K106" s="159">
        <f>K107</f>
        <v>29.6</v>
      </c>
      <c r="L106" s="159">
        <f>L107</f>
        <v>32.799999999999997</v>
      </c>
      <c r="M106" s="159">
        <f>M107</f>
        <v>36</v>
      </c>
    </row>
    <row r="107" spans="1:13" hidden="1">
      <c r="A107" s="81" t="s">
        <v>40</v>
      </c>
      <c r="B107" s="82">
        <f t="shared" si="10"/>
        <v>935</v>
      </c>
      <c r="C107" s="83" t="s">
        <v>31</v>
      </c>
      <c r="D107" s="83" t="s">
        <v>103</v>
      </c>
      <c r="E107" s="83" t="s">
        <v>107</v>
      </c>
      <c r="F107" s="83" t="s">
        <v>8</v>
      </c>
      <c r="G107" s="83" t="s">
        <v>110</v>
      </c>
      <c r="H107" s="83" t="s">
        <v>117</v>
      </c>
      <c r="I107" s="83">
        <v>129</v>
      </c>
      <c r="J107" s="83">
        <v>213</v>
      </c>
      <c r="K107" s="160">
        <v>29.6</v>
      </c>
      <c r="L107" s="160">
        <v>32.799999999999997</v>
      </c>
      <c r="M107" s="160">
        <v>36</v>
      </c>
    </row>
    <row r="108" spans="1:13" ht="24">
      <c r="A108" s="6" t="s">
        <v>47</v>
      </c>
      <c r="B108" s="9">
        <f t="shared" si="10"/>
        <v>935</v>
      </c>
      <c r="C108" s="66" t="s">
        <v>31</v>
      </c>
      <c r="D108" s="66" t="s">
        <v>103</v>
      </c>
      <c r="E108" s="66" t="s">
        <v>107</v>
      </c>
      <c r="F108" s="66" t="s">
        <v>8</v>
      </c>
      <c r="G108" s="66" t="s">
        <v>110</v>
      </c>
      <c r="H108" s="66" t="s">
        <v>117</v>
      </c>
      <c r="I108" s="66">
        <v>200</v>
      </c>
      <c r="J108" s="77"/>
      <c r="K108" s="10">
        <f t="shared" ref="K108:M109" si="16">K109</f>
        <v>4.4000000000000004</v>
      </c>
      <c r="L108" s="10">
        <f t="shared" si="16"/>
        <v>4.4000000000000004</v>
      </c>
      <c r="M108" s="10">
        <f t="shared" si="16"/>
        <v>4.4000000000000004</v>
      </c>
    </row>
    <row r="109" spans="1:13" ht="33" customHeight="1">
      <c r="A109" s="6" t="s">
        <v>48</v>
      </c>
      <c r="B109" s="9">
        <f t="shared" si="10"/>
        <v>935</v>
      </c>
      <c r="C109" s="66" t="s">
        <v>31</v>
      </c>
      <c r="D109" s="66" t="s">
        <v>103</v>
      </c>
      <c r="E109" s="66" t="s">
        <v>107</v>
      </c>
      <c r="F109" s="66" t="s">
        <v>8</v>
      </c>
      <c r="G109" s="66" t="s">
        <v>110</v>
      </c>
      <c r="H109" s="66" t="s">
        <v>117</v>
      </c>
      <c r="I109" s="66">
        <v>240</v>
      </c>
      <c r="J109" s="77"/>
      <c r="K109" s="10">
        <f t="shared" si="16"/>
        <v>4.4000000000000004</v>
      </c>
      <c r="L109" s="10">
        <f t="shared" si="16"/>
        <v>4.4000000000000004</v>
      </c>
      <c r="M109" s="10">
        <f t="shared" si="16"/>
        <v>4.4000000000000004</v>
      </c>
    </row>
    <row r="110" spans="1:13" hidden="1">
      <c r="A110" s="76" t="s">
        <v>49</v>
      </c>
      <c r="B110" s="80">
        <f t="shared" si="10"/>
        <v>935</v>
      </c>
      <c r="C110" s="77" t="s">
        <v>31</v>
      </c>
      <c r="D110" s="77" t="s">
        <v>103</v>
      </c>
      <c r="E110" s="77" t="s">
        <v>107</v>
      </c>
      <c r="F110" s="77" t="s">
        <v>8</v>
      </c>
      <c r="G110" s="77" t="s">
        <v>110</v>
      </c>
      <c r="H110" s="77" t="s">
        <v>117</v>
      </c>
      <c r="I110" s="77">
        <v>244</v>
      </c>
      <c r="J110" s="77"/>
      <c r="K110" s="159">
        <f>K111+K112+K113</f>
        <v>4.4000000000000004</v>
      </c>
      <c r="L110" s="159">
        <f>L111+L112+L113</f>
        <v>4.4000000000000004</v>
      </c>
      <c r="M110" s="159">
        <f>M111+M112+M113</f>
        <v>4.4000000000000004</v>
      </c>
    </row>
    <row r="111" spans="1:13" hidden="1">
      <c r="A111" s="81" t="s">
        <v>76</v>
      </c>
      <c r="B111" s="82">
        <f t="shared" si="10"/>
        <v>935</v>
      </c>
      <c r="C111" s="83" t="s">
        <v>31</v>
      </c>
      <c r="D111" s="83" t="s">
        <v>103</v>
      </c>
      <c r="E111" s="83" t="s">
        <v>107</v>
      </c>
      <c r="F111" s="83" t="s">
        <v>8</v>
      </c>
      <c r="G111" s="83" t="s">
        <v>110</v>
      </c>
      <c r="H111" s="83" t="s">
        <v>117</v>
      </c>
      <c r="I111" s="83">
        <v>244</v>
      </c>
      <c r="J111" s="83">
        <v>222</v>
      </c>
      <c r="K111" s="160">
        <v>1</v>
      </c>
      <c r="L111" s="160">
        <v>1</v>
      </c>
      <c r="M111" s="160">
        <v>1</v>
      </c>
    </row>
    <row r="112" spans="1:13" hidden="1">
      <c r="A112" s="81" t="s">
        <v>56</v>
      </c>
      <c r="B112" s="82">
        <f t="shared" si="10"/>
        <v>935</v>
      </c>
      <c r="C112" s="83" t="s">
        <v>31</v>
      </c>
      <c r="D112" s="83" t="s">
        <v>103</v>
      </c>
      <c r="E112" s="83" t="s">
        <v>107</v>
      </c>
      <c r="F112" s="83" t="s">
        <v>8</v>
      </c>
      <c r="G112" s="83" t="s">
        <v>110</v>
      </c>
      <c r="H112" s="83" t="s">
        <v>117</v>
      </c>
      <c r="I112" s="83">
        <v>244</v>
      </c>
      <c r="J112" s="83">
        <v>310</v>
      </c>
      <c r="K112" s="160"/>
      <c r="L112" s="160"/>
      <c r="M112" s="160"/>
    </row>
    <row r="113" spans="1:13" ht="24" hidden="1">
      <c r="A113" s="81" t="s">
        <v>231</v>
      </c>
      <c r="B113" s="82">
        <f t="shared" si="10"/>
        <v>935</v>
      </c>
      <c r="C113" s="83" t="s">
        <v>31</v>
      </c>
      <c r="D113" s="83" t="s">
        <v>103</v>
      </c>
      <c r="E113" s="83" t="s">
        <v>107</v>
      </c>
      <c r="F113" s="83" t="s">
        <v>8</v>
      </c>
      <c r="G113" s="83" t="s">
        <v>110</v>
      </c>
      <c r="H113" s="83" t="s">
        <v>117</v>
      </c>
      <c r="I113" s="83">
        <v>244</v>
      </c>
      <c r="J113" s="83" t="s">
        <v>230</v>
      </c>
      <c r="K113" s="160">
        <v>3.4</v>
      </c>
      <c r="L113" s="160">
        <v>3.4</v>
      </c>
      <c r="M113" s="160">
        <v>3.4</v>
      </c>
    </row>
    <row r="114" spans="1:13" ht="0.75" hidden="1" customHeight="1">
      <c r="A114" s="6" t="s">
        <v>261</v>
      </c>
      <c r="B114" s="6">
        <f t="shared" si="10"/>
        <v>935</v>
      </c>
      <c r="C114" s="66" t="s">
        <v>103</v>
      </c>
      <c r="D114" s="66"/>
      <c r="E114" s="66"/>
      <c r="F114" s="66"/>
      <c r="G114" s="66"/>
      <c r="H114" s="66"/>
      <c r="I114" s="66"/>
      <c r="J114" s="77"/>
      <c r="K114" s="10">
        <f>K115</f>
        <v>0</v>
      </c>
      <c r="L114" s="10">
        <f t="shared" ref="L114:M120" si="17">L115</f>
        <v>0</v>
      </c>
      <c r="M114" s="10">
        <f t="shared" si="17"/>
        <v>0</v>
      </c>
    </row>
    <row r="115" spans="1:13" ht="48" hidden="1">
      <c r="A115" s="6" t="s">
        <v>262</v>
      </c>
      <c r="B115" s="6">
        <f t="shared" si="10"/>
        <v>935</v>
      </c>
      <c r="C115" s="66" t="s">
        <v>103</v>
      </c>
      <c r="D115" s="66" t="s">
        <v>17</v>
      </c>
      <c r="E115" s="66"/>
      <c r="F115" s="66"/>
      <c r="G115" s="66"/>
      <c r="H115" s="66"/>
      <c r="I115" s="66"/>
      <c r="J115" s="77"/>
      <c r="K115" s="10">
        <f t="shared" ref="K115:K120" si="18">K116</f>
        <v>0</v>
      </c>
      <c r="L115" s="10">
        <f t="shared" si="17"/>
        <v>0</v>
      </c>
      <c r="M115" s="10">
        <f t="shared" si="17"/>
        <v>0</v>
      </c>
    </row>
    <row r="116" spans="1:13" ht="27" hidden="1" customHeight="1">
      <c r="A116" s="6" t="s">
        <v>66</v>
      </c>
      <c r="B116" s="6">
        <f t="shared" si="10"/>
        <v>935</v>
      </c>
      <c r="C116" s="66" t="s">
        <v>103</v>
      </c>
      <c r="D116" s="66" t="s">
        <v>17</v>
      </c>
      <c r="E116" s="66" t="s">
        <v>107</v>
      </c>
      <c r="F116" s="66" t="s">
        <v>109</v>
      </c>
      <c r="G116" s="66"/>
      <c r="H116" s="66"/>
      <c r="I116" s="66"/>
      <c r="J116" s="77"/>
      <c r="K116" s="10">
        <f t="shared" si="18"/>
        <v>0</v>
      </c>
      <c r="L116" s="10">
        <f t="shared" si="17"/>
        <v>0</v>
      </c>
      <c r="M116" s="10">
        <f t="shared" si="17"/>
        <v>0</v>
      </c>
    </row>
    <row r="117" spans="1:13" ht="39.75" hidden="1" customHeight="1">
      <c r="A117" s="6" t="s">
        <v>67</v>
      </c>
      <c r="B117" s="6">
        <f t="shared" si="10"/>
        <v>935</v>
      </c>
      <c r="C117" s="66" t="s">
        <v>103</v>
      </c>
      <c r="D117" s="66" t="s">
        <v>17</v>
      </c>
      <c r="E117" s="66" t="s">
        <v>107</v>
      </c>
      <c r="F117" s="66" t="s">
        <v>8</v>
      </c>
      <c r="G117" s="66"/>
      <c r="H117" s="66"/>
      <c r="I117" s="66"/>
      <c r="J117" s="77"/>
      <c r="K117" s="10">
        <f t="shared" si="18"/>
        <v>0</v>
      </c>
      <c r="L117" s="10">
        <f t="shared" si="17"/>
        <v>0</v>
      </c>
      <c r="M117" s="10">
        <f t="shared" si="17"/>
        <v>0</v>
      </c>
    </row>
    <row r="118" spans="1:13" ht="36" hidden="1">
      <c r="A118" s="6" t="s">
        <v>263</v>
      </c>
      <c r="B118" s="6">
        <f t="shared" si="10"/>
        <v>935</v>
      </c>
      <c r="C118" s="66" t="s">
        <v>103</v>
      </c>
      <c r="D118" s="66" t="s">
        <v>17</v>
      </c>
      <c r="E118" s="66" t="s">
        <v>107</v>
      </c>
      <c r="F118" s="66" t="s">
        <v>8</v>
      </c>
      <c r="G118" s="66" t="s">
        <v>110</v>
      </c>
      <c r="H118" s="66" t="s">
        <v>264</v>
      </c>
      <c r="I118" s="66"/>
      <c r="J118" s="77"/>
      <c r="K118" s="10">
        <f t="shared" si="18"/>
        <v>0</v>
      </c>
      <c r="L118" s="10">
        <f t="shared" si="17"/>
        <v>0</v>
      </c>
      <c r="M118" s="10">
        <f t="shared" si="17"/>
        <v>0</v>
      </c>
    </row>
    <row r="119" spans="1:13" ht="24" hidden="1">
      <c r="A119" s="6" t="s">
        <v>47</v>
      </c>
      <c r="B119" s="6">
        <f t="shared" si="10"/>
        <v>935</v>
      </c>
      <c r="C119" s="66" t="s">
        <v>103</v>
      </c>
      <c r="D119" s="66" t="s">
        <v>17</v>
      </c>
      <c r="E119" s="66" t="s">
        <v>107</v>
      </c>
      <c r="F119" s="66" t="s">
        <v>8</v>
      </c>
      <c r="G119" s="66" t="s">
        <v>110</v>
      </c>
      <c r="H119" s="66" t="s">
        <v>264</v>
      </c>
      <c r="I119" s="66" t="s">
        <v>126</v>
      </c>
      <c r="J119" s="77"/>
      <c r="K119" s="10">
        <f t="shared" si="18"/>
        <v>0</v>
      </c>
      <c r="L119" s="10">
        <f t="shared" si="17"/>
        <v>0</v>
      </c>
      <c r="M119" s="10">
        <f t="shared" si="17"/>
        <v>0</v>
      </c>
    </row>
    <row r="120" spans="1:13" ht="36" hidden="1">
      <c r="A120" s="6" t="s">
        <v>48</v>
      </c>
      <c r="B120" s="6">
        <f t="shared" si="10"/>
        <v>935</v>
      </c>
      <c r="C120" s="66" t="s">
        <v>103</v>
      </c>
      <c r="D120" s="66" t="s">
        <v>17</v>
      </c>
      <c r="E120" s="66" t="s">
        <v>107</v>
      </c>
      <c r="F120" s="66" t="s">
        <v>8</v>
      </c>
      <c r="G120" s="66" t="s">
        <v>110</v>
      </c>
      <c r="H120" s="66" t="s">
        <v>264</v>
      </c>
      <c r="I120" s="66" t="s">
        <v>127</v>
      </c>
      <c r="J120" s="77"/>
      <c r="K120" s="10">
        <f t="shared" si="18"/>
        <v>0</v>
      </c>
      <c r="L120" s="10">
        <f t="shared" si="17"/>
        <v>0</v>
      </c>
      <c r="M120" s="10">
        <f t="shared" si="17"/>
        <v>0</v>
      </c>
    </row>
    <row r="121" spans="1:13" ht="24" hidden="1">
      <c r="A121" s="76" t="s">
        <v>49</v>
      </c>
      <c r="B121" s="80">
        <f t="shared" si="10"/>
        <v>935</v>
      </c>
      <c r="C121" s="77" t="s">
        <v>103</v>
      </c>
      <c r="D121" s="77" t="s">
        <v>17</v>
      </c>
      <c r="E121" s="77" t="s">
        <v>107</v>
      </c>
      <c r="F121" s="77" t="s">
        <v>8</v>
      </c>
      <c r="G121" s="77" t="s">
        <v>110</v>
      </c>
      <c r="H121" s="77" t="s">
        <v>264</v>
      </c>
      <c r="I121" s="77" t="s">
        <v>128</v>
      </c>
      <c r="J121" s="77"/>
      <c r="K121" s="159">
        <f>K122</f>
        <v>0</v>
      </c>
      <c r="L121" s="159">
        <f>L122</f>
        <v>0</v>
      </c>
      <c r="M121" s="159">
        <f>M122</f>
        <v>0</v>
      </c>
    </row>
    <row r="122" spans="1:13" ht="24" hidden="1">
      <c r="A122" s="81" t="s">
        <v>73</v>
      </c>
      <c r="B122" s="82">
        <f t="shared" si="10"/>
        <v>935</v>
      </c>
      <c r="C122" s="83" t="s">
        <v>103</v>
      </c>
      <c r="D122" s="83" t="s">
        <v>17</v>
      </c>
      <c r="E122" s="83" t="s">
        <v>107</v>
      </c>
      <c r="F122" s="83" t="s">
        <v>8</v>
      </c>
      <c r="G122" s="83" t="s">
        <v>110</v>
      </c>
      <c r="H122" s="83" t="s">
        <v>264</v>
      </c>
      <c r="I122" s="83" t="s">
        <v>128</v>
      </c>
      <c r="J122" s="83" t="s">
        <v>134</v>
      </c>
      <c r="K122" s="160"/>
      <c r="L122" s="160"/>
      <c r="M122" s="160"/>
    </row>
    <row r="123" spans="1:13" ht="12" customHeight="1">
      <c r="A123" s="176" t="s">
        <v>77</v>
      </c>
      <c r="B123" s="101">
        <f t="shared" si="10"/>
        <v>935</v>
      </c>
      <c r="C123" s="102" t="s">
        <v>101</v>
      </c>
      <c r="D123" s="102"/>
      <c r="E123" s="102"/>
      <c r="F123" s="102"/>
      <c r="G123" s="102"/>
      <c r="H123" s="102"/>
      <c r="I123" s="102"/>
      <c r="J123" s="103"/>
      <c r="K123" s="107">
        <f>K132+K124</f>
        <v>265</v>
      </c>
      <c r="L123" s="107">
        <f>L132+L124</f>
        <v>280</v>
      </c>
      <c r="M123" s="107">
        <f>M132+M124</f>
        <v>285</v>
      </c>
    </row>
    <row r="124" spans="1:13" ht="13.5" hidden="1">
      <c r="A124" s="184" t="s">
        <v>245</v>
      </c>
      <c r="B124" s="183">
        <f t="shared" si="10"/>
        <v>935</v>
      </c>
      <c r="C124" s="102" t="s">
        <v>101</v>
      </c>
      <c r="D124" s="102" t="s">
        <v>111</v>
      </c>
      <c r="E124" s="102"/>
      <c r="F124" s="102"/>
      <c r="G124" s="102"/>
      <c r="H124" s="102"/>
      <c r="I124" s="102"/>
      <c r="J124" s="103"/>
      <c r="K124" s="107">
        <f t="shared" ref="K124:K130" si="19">K125</f>
        <v>0</v>
      </c>
      <c r="L124" s="107">
        <f t="shared" ref="L124:M130" si="20">L125</f>
        <v>0</v>
      </c>
      <c r="M124" s="107">
        <f t="shared" si="20"/>
        <v>0</v>
      </c>
    </row>
    <row r="125" spans="1:13" ht="102" hidden="1">
      <c r="A125" s="182" t="s">
        <v>244</v>
      </c>
      <c r="B125" s="181">
        <f t="shared" si="10"/>
        <v>935</v>
      </c>
      <c r="C125" s="68" t="s">
        <v>101</v>
      </c>
      <c r="D125" s="68" t="s">
        <v>111</v>
      </c>
      <c r="E125" s="68" t="s">
        <v>240</v>
      </c>
      <c r="F125" s="66" t="s">
        <v>109</v>
      </c>
      <c r="G125" s="66"/>
      <c r="H125" s="66"/>
      <c r="I125" s="66"/>
      <c r="J125" s="77"/>
      <c r="K125" s="10">
        <f t="shared" si="19"/>
        <v>0</v>
      </c>
      <c r="L125" s="10">
        <f t="shared" si="20"/>
        <v>0</v>
      </c>
      <c r="M125" s="10">
        <f t="shared" si="20"/>
        <v>0</v>
      </c>
    </row>
    <row r="126" spans="1:13" ht="38.25" hidden="1">
      <c r="A126" s="182" t="s">
        <v>243</v>
      </c>
      <c r="B126" s="145">
        <f t="shared" si="10"/>
        <v>935</v>
      </c>
      <c r="C126" s="180" t="s">
        <v>101</v>
      </c>
      <c r="D126" s="180" t="s">
        <v>111</v>
      </c>
      <c r="E126" s="180" t="s">
        <v>240</v>
      </c>
      <c r="F126" s="175" t="s">
        <v>109</v>
      </c>
      <c r="G126" s="66" t="s">
        <v>31</v>
      </c>
      <c r="H126" s="66"/>
      <c r="I126" s="66"/>
      <c r="J126" s="77"/>
      <c r="K126" s="10">
        <f t="shared" si="19"/>
        <v>0</v>
      </c>
      <c r="L126" s="10">
        <f t="shared" si="20"/>
        <v>0</v>
      </c>
      <c r="M126" s="10">
        <f t="shared" si="20"/>
        <v>0</v>
      </c>
    </row>
    <row r="127" spans="1:13" ht="51" hidden="1">
      <c r="A127" s="146" t="s">
        <v>242</v>
      </c>
      <c r="B127" s="145">
        <f t="shared" si="10"/>
        <v>935</v>
      </c>
      <c r="C127" s="180" t="s">
        <v>101</v>
      </c>
      <c r="D127" s="180" t="s">
        <v>111</v>
      </c>
      <c r="E127" s="180" t="s">
        <v>240</v>
      </c>
      <c r="F127" s="175" t="s">
        <v>109</v>
      </c>
      <c r="G127" s="66" t="s">
        <v>31</v>
      </c>
      <c r="H127" s="66" t="s">
        <v>241</v>
      </c>
      <c r="I127" s="66"/>
      <c r="J127" s="77"/>
      <c r="K127" s="10">
        <f t="shared" si="19"/>
        <v>0</v>
      </c>
      <c r="L127" s="10">
        <f t="shared" si="20"/>
        <v>0</v>
      </c>
      <c r="M127" s="10">
        <f t="shared" si="20"/>
        <v>0</v>
      </c>
    </row>
    <row r="128" spans="1:13" ht="24" hidden="1">
      <c r="A128" s="177" t="s">
        <v>47</v>
      </c>
      <c r="B128" s="178">
        <f t="shared" si="10"/>
        <v>935</v>
      </c>
      <c r="C128" s="179" t="s">
        <v>101</v>
      </c>
      <c r="D128" s="179" t="s">
        <v>111</v>
      </c>
      <c r="E128" s="179" t="s">
        <v>240</v>
      </c>
      <c r="F128" s="66" t="s">
        <v>109</v>
      </c>
      <c r="G128" s="66" t="s">
        <v>31</v>
      </c>
      <c r="H128" s="66" t="s">
        <v>241</v>
      </c>
      <c r="I128" s="66" t="s">
        <v>126</v>
      </c>
      <c r="J128" s="77"/>
      <c r="K128" s="10">
        <f t="shared" si="19"/>
        <v>0</v>
      </c>
      <c r="L128" s="10">
        <f t="shared" si="20"/>
        <v>0</v>
      </c>
      <c r="M128" s="10">
        <f t="shared" si="20"/>
        <v>0</v>
      </c>
    </row>
    <row r="129" spans="1:13" ht="35.25" hidden="1" customHeight="1">
      <c r="A129" s="6" t="s">
        <v>48</v>
      </c>
      <c r="B129" s="9">
        <f t="shared" si="10"/>
        <v>935</v>
      </c>
      <c r="C129" s="66" t="s">
        <v>101</v>
      </c>
      <c r="D129" s="66" t="s">
        <v>111</v>
      </c>
      <c r="E129" s="66" t="s">
        <v>240</v>
      </c>
      <c r="F129" s="66" t="s">
        <v>109</v>
      </c>
      <c r="G129" s="66" t="s">
        <v>31</v>
      </c>
      <c r="H129" s="66" t="s">
        <v>241</v>
      </c>
      <c r="I129" s="66" t="s">
        <v>127</v>
      </c>
      <c r="J129" s="77"/>
      <c r="K129" s="10">
        <f t="shared" si="19"/>
        <v>0</v>
      </c>
      <c r="L129" s="10">
        <f t="shared" si="20"/>
        <v>0</v>
      </c>
      <c r="M129" s="10">
        <f t="shared" si="20"/>
        <v>0</v>
      </c>
    </row>
    <row r="130" spans="1:13" ht="24" hidden="1">
      <c r="A130" s="76" t="s">
        <v>49</v>
      </c>
      <c r="B130" s="80">
        <f t="shared" si="10"/>
        <v>935</v>
      </c>
      <c r="C130" s="77" t="s">
        <v>101</v>
      </c>
      <c r="D130" s="77" t="s">
        <v>111</v>
      </c>
      <c r="E130" s="77" t="s">
        <v>240</v>
      </c>
      <c r="F130" s="77" t="s">
        <v>109</v>
      </c>
      <c r="G130" s="77" t="s">
        <v>31</v>
      </c>
      <c r="H130" s="77" t="s">
        <v>241</v>
      </c>
      <c r="I130" s="77" t="s">
        <v>128</v>
      </c>
      <c r="J130" s="77"/>
      <c r="K130" s="159">
        <f t="shared" si="19"/>
        <v>0</v>
      </c>
      <c r="L130" s="159">
        <f t="shared" si="20"/>
        <v>0</v>
      </c>
      <c r="M130" s="159">
        <f t="shared" si="20"/>
        <v>0</v>
      </c>
    </row>
    <row r="131" spans="1:13" ht="24" hidden="1">
      <c r="A131" s="81" t="s">
        <v>73</v>
      </c>
      <c r="B131" s="82">
        <f t="shared" si="10"/>
        <v>935</v>
      </c>
      <c r="C131" s="83" t="s">
        <v>101</v>
      </c>
      <c r="D131" s="83" t="s">
        <v>111</v>
      </c>
      <c r="E131" s="83" t="s">
        <v>240</v>
      </c>
      <c r="F131" s="83" t="s">
        <v>109</v>
      </c>
      <c r="G131" s="83" t="s">
        <v>31</v>
      </c>
      <c r="H131" s="83" t="s">
        <v>241</v>
      </c>
      <c r="I131" s="83" t="s">
        <v>128</v>
      </c>
      <c r="J131" s="83" t="s">
        <v>134</v>
      </c>
      <c r="K131" s="160"/>
      <c r="L131" s="160">
        <v>0</v>
      </c>
      <c r="M131" s="160">
        <v>0</v>
      </c>
    </row>
    <row r="132" spans="1:13" ht="13.5" customHeight="1">
      <c r="A132" s="100" t="s">
        <v>78</v>
      </c>
      <c r="B132" s="101">
        <f t="shared" si="10"/>
        <v>935</v>
      </c>
      <c r="C132" s="102" t="s">
        <v>101</v>
      </c>
      <c r="D132" s="102" t="s">
        <v>104</v>
      </c>
      <c r="E132" s="102"/>
      <c r="F132" s="102"/>
      <c r="G132" s="102"/>
      <c r="H132" s="102"/>
      <c r="I132" s="102"/>
      <c r="J132" s="103"/>
      <c r="K132" s="107">
        <f t="shared" ref="K132:K138" si="21">K133</f>
        <v>265</v>
      </c>
      <c r="L132" s="107">
        <f t="shared" ref="L132:M138" si="22">L133</f>
        <v>280</v>
      </c>
      <c r="M132" s="107">
        <f t="shared" si="22"/>
        <v>285</v>
      </c>
    </row>
    <row r="133" spans="1:13" ht="26.25" customHeight="1">
      <c r="A133" s="6" t="s">
        <v>66</v>
      </c>
      <c r="B133" s="9">
        <f t="shared" si="10"/>
        <v>935</v>
      </c>
      <c r="C133" s="66" t="s">
        <v>101</v>
      </c>
      <c r="D133" s="66" t="s">
        <v>104</v>
      </c>
      <c r="E133" s="66" t="s">
        <v>107</v>
      </c>
      <c r="F133" s="66" t="s">
        <v>109</v>
      </c>
      <c r="G133" s="66"/>
      <c r="H133" s="66"/>
      <c r="I133" s="66"/>
      <c r="J133" s="77"/>
      <c r="K133" s="10">
        <f t="shared" si="21"/>
        <v>265</v>
      </c>
      <c r="L133" s="10">
        <f t="shared" si="22"/>
        <v>280</v>
      </c>
      <c r="M133" s="10">
        <f t="shared" si="22"/>
        <v>285</v>
      </c>
    </row>
    <row r="134" spans="1:13" ht="36" customHeight="1">
      <c r="A134" s="6" t="s">
        <v>67</v>
      </c>
      <c r="B134" s="9">
        <f t="shared" si="10"/>
        <v>935</v>
      </c>
      <c r="C134" s="66" t="s">
        <v>101</v>
      </c>
      <c r="D134" s="66" t="s">
        <v>104</v>
      </c>
      <c r="E134" s="66" t="s">
        <v>107</v>
      </c>
      <c r="F134" s="66" t="s">
        <v>8</v>
      </c>
      <c r="G134" s="66"/>
      <c r="H134" s="66"/>
      <c r="I134" s="66"/>
      <c r="J134" s="77"/>
      <c r="K134" s="10">
        <f t="shared" si="21"/>
        <v>265</v>
      </c>
      <c r="L134" s="10">
        <f t="shared" si="22"/>
        <v>280</v>
      </c>
      <c r="M134" s="10">
        <f t="shared" si="22"/>
        <v>285</v>
      </c>
    </row>
    <row r="135" spans="1:13" ht="245.25" customHeight="1">
      <c r="A135" s="9" t="s">
        <v>282</v>
      </c>
      <c r="B135" s="9">
        <f t="shared" si="10"/>
        <v>935</v>
      </c>
      <c r="C135" s="66" t="s">
        <v>101</v>
      </c>
      <c r="D135" s="66" t="s">
        <v>104</v>
      </c>
      <c r="E135" s="66" t="s">
        <v>107</v>
      </c>
      <c r="F135" s="66" t="s">
        <v>8</v>
      </c>
      <c r="G135" s="66" t="s">
        <v>110</v>
      </c>
      <c r="H135" s="66" t="s">
        <v>118</v>
      </c>
      <c r="I135" s="66"/>
      <c r="J135" s="77"/>
      <c r="K135" s="10">
        <f t="shared" si="21"/>
        <v>265</v>
      </c>
      <c r="L135" s="10">
        <f t="shared" si="22"/>
        <v>280</v>
      </c>
      <c r="M135" s="10">
        <f t="shared" si="22"/>
        <v>285</v>
      </c>
    </row>
    <row r="136" spans="1:13" ht="24">
      <c r="A136" s="6" t="s">
        <v>47</v>
      </c>
      <c r="B136" s="9">
        <f t="shared" si="10"/>
        <v>935</v>
      </c>
      <c r="C136" s="66" t="s">
        <v>101</v>
      </c>
      <c r="D136" s="66" t="s">
        <v>104</v>
      </c>
      <c r="E136" s="66" t="s">
        <v>107</v>
      </c>
      <c r="F136" s="66" t="s">
        <v>8</v>
      </c>
      <c r="G136" s="66" t="s">
        <v>110</v>
      </c>
      <c r="H136" s="66" t="s">
        <v>118</v>
      </c>
      <c r="I136" s="66">
        <v>200</v>
      </c>
      <c r="J136" s="77"/>
      <c r="K136" s="10">
        <f t="shared" si="21"/>
        <v>265</v>
      </c>
      <c r="L136" s="10">
        <f t="shared" si="22"/>
        <v>280</v>
      </c>
      <c r="M136" s="10">
        <f t="shared" si="22"/>
        <v>285</v>
      </c>
    </row>
    <row r="137" spans="1:13" ht="33" customHeight="1">
      <c r="A137" s="6" t="s">
        <v>48</v>
      </c>
      <c r="B137" s="9">
        <f t="shared" si="10"/>
        <v>935</v>
      </c>
      <c r="C137" s="66" t="s">
        <v>101</v>
      </c>
      <c r="D137" s="66" t="s">
        <v>104</v>
      </c>
      <c r="E137" s="66" t="s">
        <v>107</v>
      </c>
      <c r="F137" s="66" t="s">
        <v>8</v>
      </c>
      <c r="G137" s="66" t="s">
        <v>110</v>
      </c>
      <c r="H137" s="66" t="s">
        <v>118</v>
      </c>
      <c r="I137" s="66">
        <v>240</v>
      </c>
      <c r="J137" s="77"/>
      <c r="K137" s="10">
        <f t="shared" si="21"/>
        <v>265</v>
      </c>
      <c r="L137" s="10">
        <f t="shared" si="22"/>
        <v>280</v>
      </c>
      <c r="M137" s="10">
        <f t="shared" si="22"/>
        <v>285</v>
      </c>
    </row>
    <row r="138" spans="1:13" hidden="1">
      <c r="A138" s="76" t="s">
        <v>49</v>
      </c>
      <c r="B138" s="80">
        <f t="shared" si="10"/>
        <v>935</v>
      </c>
      <c r="C138" s="77" t="s">
        <v>101</v>
      </c>
      <c r="D138" s="77" t="s">
        <v>104</v>
      </c>
      <c r="E138" s="77" t="s">
        <v>107</v>
      </c>
      <c r="F138" s="77" t="s">
        <v>8</v>
      </c>
      <c r="G138" s="77" t="s">
        <v>110</v>
      </c>
      <c r="H138" s="77" t="s">
        <v>118</v>
      </c>
      <c r="I138" s="77">
        <v>244</v>
      </c>
      <c r="J138" s="77"/>
      <c r="K138" s="159">
        <f t="shared" si="21"/>
        <v>265</v>
      </c>
      <c r="L138" s="159">
        <f t="shared" si="22"/>
        <v>280</v>
      </c>
      <c r="M138" s="159">
        <f t="shared" si="22"/>
        <v>285</v>
      </c>
    </row>
    <row r="139" spans="1:13" hidden="1">
      <c r="A139" s="81" t="s">
        <v>73</v>
      </c>
      <c r="B139" s="82">
        <f t="shared" si="10"/>
        <v>935</v>
      </c>
      <c r="C139" s="83" t="s">
        <v>101</v>
      </c>
      <c r="D139" s="83" t="s">
        <v>104</v>
      </c>
      <c r="E139" s="83" t="s">
        <v>107</v>
      </c>
      <c r="F139" s="83" t="s">
        <v>8</v>
      </c>
      <c r="G139" s="83" t="s">
        <v>110</v>
      </c>
      <c r="H139" s="83" t="s">
        <v>118</v>
      </c>
      <c r="I139" s="83">
        <v>244</v>
      </c>
      <c r="J139" s="83">
        <v>226</v>
      </c>
      <c r="K139" s="160">
        <v>265</v>
      </c>
      <c r="L139" s="160">
        <v>280</v>
      </c>
      <c r="M139" s="160">
        <v>285</v>
      </c>
    </row>
    <row r="140" spans="1:13">
      <c r="A140" s="100" t="s">
        <v>79</v>
      </c>
      <c r="B140" s="101">
        <f t="shared" si="10"/>
        <v>935</v>
      </c>
      <c r="C140" s="102" t="s">
        <v>105</v>
      </c>
      <c r="D140" s="102"/>
      <c r="E140" s="102"/>
      <c r="F140" s="102"/>
      <c r="G140" s="102"/>
      <c r="H140" s="102"/>
      <c r="I140" s="102"/>
      <c r="J140" s="103"/>
      <c r="K140" s="107">
        <f>K149+K141</f>
        <v>247.29999999999998</v>
      </c>
      <c r="L140" s="107">
        <f>L149+L141</f>
        <v>122.1</v>
      </c>
      <c r="M140" s="107">
        <f>M149+M141</f>
        <v>136.4</v>
      </c>
    </row>
    <row r="141" spans="1:13">
      <c r="A141" s="6" t="s">
        <v>247</v>
      </c>
      <c r="B141" s="9">
        <f t="shared" si="10"/>
        <v>935</v>
      </c>
      <c r="C141" s="66" t="s">
        <v>105</v>
      </c>
      <c r="D141" s="66" t="s">
        <v>30</v>
      </c>
      <c r="E141" s="66"/>
      <c r="F141" s="66"/>
      <c r="G141" s="66"/>
      <c r="H141" s="66"/>
      <c r="I141" s="66"/>
      <c r="J141" s="77"/>
      <c r="K141" s="10">
        <f t="shared" ref="K141:K147" si="23">K142</f>
        <v>13.6</v>
      </c>
      <c r="L141" s="10">
        <f t="shared" ref="L141:M147" si="24">L142</f>
        <v>13.6</v>
      </c>
      <c r="M141" s="10">
        <f t="shared" si="24"/>
        <v>13.6</v>
      </c>
    </row>
    <row r="142" spans="1:13" ht="36">
      <c r="A142" s="6" t="s">
        <v>248</v>
      </c>
      <c r="B142" s="9">
        <f t="shared" si="10"/>
        <v>935</v>
      </c>
      <c r="C142" s="66" t="s">
        <v>105</v>
      </c>
      <c r="D142" s="66" t="s">
        <v>30</v>
      </c>
      <c r="E142" s="66" t="s">
        <v>107</v>
      </c>
      <c r="F142" s="66" t="s">
        <v>109</v>
      </c>
      <c r="G142" s="66"/>
      <c r="H142" s="66"/>
      <c r="I142" s="66"/>
      <c r="J142" s="77"/>
      <c r="K142" s="10">
        <f t="shared" si="23"/>
        <v>13.6</v>
      </c>
      <c r="L142" s="10">
        <f t="shared" si="24"/>
        <v>13.6</v>
      </c>
      <c r="M142" s="10">
        <f t="shared" si="24"/>
        <v>13.6</v>
      </c>
    </row>
    <row r="143" spans="1:13" ht="48">
      <c r="A143" s="6" t="s">
        <v>249</v>
      </c>
      <c r="B143" s="9">
        <f t="shared" si="10"/>
        <v>935</v>
      </c>
      <c r="C143" s="66" t="s">
        <v>105</v>
      </c>
      <c r="D143" s="66" t="s">
        <v>30</v>
      </c>
      <c r="E143" s="66" t="s">
        <v>107</v>
      </c>
      <c r="F143" s="66" t="s">
        <v>8</v>
      </c>
      <c r="G143" s="66" t="s">
        <v>110</v>
      </c>
      <c r="H143" s="66"/>
      <c r="I143" s="66"/>
      <c r="J143" s="77"/>
      <c r="K143" s="10">
        <f t="shared" si="23"/>
        <v>13.6</v>
      </c>
      <c r="L143" s="10">
        <f t="shared" si="24"/>
        <v>13.6</v>
      </c>
      <c r="M143" s="10">
        <f t="shared" si="24"/>
        <v>13.6</v>
      </c>
    </row>
    <row r="144" spans="1:13" ht="24">
      <c r="A144" s="6" t="s">
        <v>250</v>
      </c>
      <c r="B144" s="9">
        <f t="shared" si="10"/>
        <v>935</v>
      </c>
      <c r="C144" s="66" t="s">
        <v>105</v>
      </c>
      <c r="D144" s="66" t="s">
        <v>30</v>
      </c>
      <c r="E144" s="66" t="s">
        <v>107</v>
      </c>
      <c r="F144" s="66" t="s">
        <v>8</v>
      </c>
      <c r="G144" s="66" t="s">
        <v>110</v>
      </c>
      <c r="H144" s="66" t="s">
        <v>246</v>
      </c>
      <c r="I144" s="66"/>
      <c r="J144" s="77"/>
      <c r="K144" s="10">
        <f t="shared" si="23"/>
        <v>13.6</v>
      </c>
      <c r="L144" s="10">
        <f t="shared" si="24"/>
        <v>13.6</v>
      </c>
      <c r="M144" s="10">
        <f t="shared" si="24"/>
        <v>13.6</v>
      </c>
    </row>
    <row r="145" spans="1:13" ht="24">
      <c r="A145" s="6" t="s">
        <v>47</v>
      </c>
      <c r="B145" s="9">
        <f t="shared" si="10"/>
        <v>935</v>
      </c>
      <c r="C145" s="66" t="s">
        <v>105</v>
      </c>
      <c r="D145" s="66" t="s">
        <v>30</v>
      </c>
      <c r="E145" s="66" t="s">
        <v>107</v>
      </c>
      <c r="F145" s="66" t="s">
        <v>8</v>
      </c>
      <c r="G145" s="66" t="s">
        <v>110</v>
      </c>
      <c r="H145" s="66" t="s">
        <v>246</v>
      </c>
      <c r="I145" s="66" t="s">
        <v>126</v>
      </c>
      <c r="J145" s="77"/>
      <c r="K145" s="10">
        <f t="shared" si="23"/>
        <v>13.6</v>
      </c>
      <c r="L145" s="10">
        <f t="shared" si="24"/>
        <v>13.6</v>
      </c>
      <c r="M145" s="10">
        <f t="shared" si="24"/>
        <v>13.6</v>
      </c>
    </row>
    <row r="146" spans="1:13" ht="33.75" customHeight="1">
      <c r="A146" s="6" t="s">
        <v>48</v>
      </c>
      <c r="B146" s="9">
        <f t="shared" si="10"/>
        <v>935</v>
      </c>
      <c r="C146" s="66" t="s">
        <v>105</v>
      </c>
      <c r="D146" s="66" t="s">
        <v>30</v>
      </c>
      <c r="E146" s="66" t="s">
        <v>107</v>
      </c>
      <c r="F146" s="66" t="s">
        <v>8</v>
      </c>
      <c r="G146" s="66" t="s">
        <v>110</v>
      </c>
      <c r="H146" s="66" t="s">
        <v>246</v>
      </c>
      <c r="I146" s="66" t="s">
        <v>127</v>
      </c>
      <c r="J146" s="77"/>
      <c r="K146" s="10">
        <f t="shared" si="23"/>
        <v>13.6</v>
      </c>
      <c r="L146" s="10">
        <f t="shared" si="24"/>
        <v>13.6</v>
      </c>
      <c r="M146" s="10">
        <f t="shared" si="24"/>
        <v>13.6</v>
      </c>
    </row>
    <row r="147" spans="1:13" ht="24" hidden="1">
      <c r="A147" s="76" t="s">
        <v>49</v>
      </c>
      <c r="B147" s="80">
        <f t="shared" si="10"/>
        <v>935</v>
      </c>
      <c r="C147" s="77" t="s">
        <v>105</v>
      </c>
      <c r="D147" s="77" t="s">
        <v>30</v>
      </c>
      <c r="E147" s="77" t="s">
        <v>107</v>
      </c>
      <c r="F147" s="77" t="s">
        <v>8</v>
      </c>
      <c r="G147" s="77" t="s">
        <v>110</v>
      </c>
      <c r="H147" s="77" t="s">
        <v>246</v>
      </c>
      <c r="I147" s="77" t="s">
        <v>128</v>
      </c>
      <c r="J147" s="77"/>
      <c r="K147" s="159">
        <f t="shared" si="23"/>
        <v>13.6</v>
      </c>
      <c r="L147" s="159">
        <f t="shared" si="24"/>
        <v>13.6</v>
      </c>
      <c r="M147" s="159">
        <f t="shared" si="24"/>
        <v>13.6</v>
      </c>
    </row>
    <row r="148" spans="1:13" ht="15" hidden="1" customHeight="1">
      <c r="A148" s="81" t="s">
        <v>53</v>
      </c>
      <c r="B148" s="82">
        <f t="shared" si="10"/>
        <v>935</v>
      </c>
      <c r="C148" s="83" t="s">
        <v>105</v>
      </c>
      <c r="D148" s="83" t="s">
        <v>30</v>
      </c>
      <c r="E148" s="83" t="s">
        <v>107</v>
      </c>
      <c r="F148" s="83" t="s">
        <v>8</v>
      </c>
      <c r="G148" s="83" t="s">
        <v>110</v>
      </c>
      <c r="H148" s="83" t="s">
        <v>246</v>
      </c>
      <c r="I148" s="83" t="s">
        <v>128</v>
      </c>
      <c r="J148" s="83" t="s">
        <v>251</v>
      </c>
      <c r="K148" s="160">
        <v>13.6</v>
      </c>
      <c r="L148" s="160">
        <v>13.6</v>
      </c>
      <c r="M148" s="160">
        <v>13.6</v>
      </c>
    </row>
    <row r="149" spans="1:13">
      <c r="A149" s="100" t="s">
        <v>80</v>
      </c>
      <c r="B149" s="101">
        <f t="shared" si="10"/>
        <v>935</v>
      </c>
      <c r="C149" s="102" t="s">
        <v>105</v>
      </c>
      <c r="D149" s="102" t="s">
        <v>103</v>
      </c>
      <c r="E149" s="102"/>
      <c r="F149" s="102"/>
      <c r="G149" s="102"/>
      <c r="H149" s="102"/>
      <c r="I149" s="102"/>
      <c r="J149" s="103"/>
      <c r="K149" s="107">
        <f>K150+K187</f>
        <v>233.7</v>
      </c>
      <c r="L149" s="107">
        <f>L150+L187</f>
        <v>108.5</v>
      </c>
      <c r="M149" s="107">
        <f>M150+M187</f>
        <v>122.8</v>
      </c>
    </row>
    <row r="150" spans="1:13" ht="84">
      <c r="A150" s="6" t="s">
        <v>284</v>
      </c>
      <c r="B150" s="9">
        <f t="shared" si="10"/>
        <v>935</v>
      </c>
      <c r="C150" s="66" t="s">
        <v>105</v>
      </c>
      <c r="D150" s="66" t="s">
        <v>103</v>
      </c>
      <c r="E150" s="66" t="s">
        <v>108</v>
      </c>
      <c r="F150" s="66" t="s">
        <v>109</v>
      </c>
      <c r="G150" s="66"/>
      <c r="H150" s="66"/>
      <c r="I150" s="66"/>
      <c r="J150" s="77"/>
      <c r="K150" s="10">
        <f>K151+K157+K169+K175+K181+K163</f>
        <v>233.7</v>
      </c>
      <c r="L150" s="10">
        <f>L151+L157+L169+L175+L181+L163</f>
        <v>108.5</v>
      </c>
      <c r="M150" s="10">
        <f>M151+M157+M169+M175+M181+M163</f>
        <v>122.8</v>
      </c>
    </row>
    <row r="151" spans="1:13" ht="74.25" customHeight="1">
      <c r="A151" s="6" t="s">
        <v>285</v>
      </c>
      <c r="B151" s="9">
        <f t="shared" si="10"/>
        <v>935</v>
      </c>
      <c r="C151" s="66" t="s">
        <v>105</v>
      </c>
      <c r="D151" s="66" t="s">
        <v>103</v>
      </c>
      <c r="E151" s="66" t="s">
        <v>108</v>
      </c>
      <c r="F151" s="66" t="s">
        <v>109</v>
      </c>
      <c r="G151" s="66" t="s">
        <v>30</v>
      </c>
      <c r="H151" s="66"/>
      <c r="I151" s="66"/>
      <c r="J151" s="77"/>
      <c r="K151" s="10">
        <f t="shared" ref="K151:M155" si="25">K152</f>
        <v>68.7</v>
      </c>
      <c r="L151" s="10">
        <f t="shared" si="25"/>
        <v>40</v>
      </c>
      <c r="M151" s="10">
        <f t="shared" si="25"/>
        <v>45</v>
      </c>
    </row>
    <row r="152" spans="1:13">
      <c r="A152" s="6" t="s">
        <v>81</v>
      </c>
      <c r="B152" s="9">
        <f t="shared" si="10"/>
        <v>935</v>
      </c>
      <c r="C152" s="66" t="s">
        <v>105</v>
      </c>
      <c r="D152" s="66" t="s">
        <v>103</v>
      </c>
      <c r="E152" s="66" t="s">
        <v>108</v>
      </c>
      <c r="F152" s="66" t="s">
        <v>109</v>
      </c>
      <c r="G152" s="66" t="s">
        <v>30</v>
      </c>
      <c r="H152" s="66">
        <v>43010</v>
      </c>
      <c r="I152" s="66"/>
      <c r="J152" s="77"/>
      <c r="K152" s="10">
        <f t="shared" si="25"/>
        <v>68.7</v>
      </c>
      <c r="L152" s="10">
        <f t="shared" si="25"/>
        <v>40</v>
      </c>
      <c r="M152" s="10">
        <f t="shared" si="25"/>
        <v>45</v>
      </c>
    </row>
    <row r="153" spans="1:13" ht="24">
      <c r="A153" s="6" t="s">
        <v>47</v>
      </c>
      <c r="B153" s="9">
        <f t="shared" si="10"/>
        <v>935</v>
      </c>
      <c r="C153" s="66" t="s">
        <v>105</v>
      </c>
      <c r="D153" s="66" t="s">
        <v>103</v>
      </c>
      <c r="E153" s="66" t="s">
        <v>108</v>
      </c>
      <c r="F153" s="66" t="s">
        <v>109</v>
      </c>
      <c r="G153" s="66" t="s">
        <v>30</v>
      </c>
      <c r="H153" s="66">
        <v>43010</v>
      </c>
      <c r="I153" s="66">
        <v>200</v>
      </c>
      <c r="J153" s="77"/>
      <c r="K153" s="10">
        <f t="shared" si="25"/>
        <v>68.7</v>
      </c>
      <c r="L153" s="10">
        <f t="shared" si="25"/>
        <v>40</v>
      </c>
      <c r="M153" s="10">
        <f t="shared" si="25"/>
        <v>45</v>
      </c>
    </row>
    <row r="154" spans="1:13" ht="31.5" customHeight="1">
      <c r="A154" s="6" t="s">
        <v>48</v>
      </c>
      <c r="B154" s="9">
        <f t="shared" si="10"/>
        <v>935</v>
      </c>
      <c r="C154" s="66" t="s">
        <v>105</v>
      </c>
      <c r="D154" s="66" t="s">
        <v>103</v>
      </c>
      <c r="E154" s="66" t="s">
        <v>108</v>
      </c>
      <c r="F154" s="66" t="s">
        <v>109</v>
      </c>
      <c r="G154" s="66" t="s">
        <v>30</v>
      </c>
      <c r="H154" s="66">
        <v>43010</v>
      </c>
      <c r="I154" s="66">
        <v>240</v>
      </c>
      <c r="J154" s="77"/>
      <c r="K154" s="10">
        <f t="shared" si="25"/>
        <v>68.7</v>
      </c>
      <c r="L154" s="10">
        <f t="shared" si="25"/>
        <v>40</v>
      </c>
      <c r="M154" s="10">
        <f t="shared" si="25"/>
        <v>45</v>
      </c>
    </row>
    <row r="155" spans="1:13" ht="24" hidden="1">
      <c r="A155" s="76" t="s">
        <v>136</v>
      </c>
      <c r="B155" s="80">
        <f t="shared" si="10"/>
        <v>935</v>
      </c>
      <c r="C155" s="77" t="s">
        <v>105</v>
      </c>
      <c r="D155" s="77" t="s">
        <v>103</v>
      </c>
      <c r="E155" s="77" t="s">
        <v>108</v>
      </c>
      <c r="F155" s="77" t="s">
        <v>109</v>
      </c>
      <c r="G155" s="77" t="s">
        <v>30</v>
      </c>
      <c r="H155" s="77">
        <v>43010</v>
      </c>
      <c r="I155" s="77" t="s">
        <v>135</v>
      </c>
      <c r="J155" s="77"/>
      <c r="K155" s="159">
        <f t="shared" si="25"/>
        <v>68.7</v>
      </c>
      <c r="L155" s="159">
        <f t="shared" si="25"/>
        <v>40</v>
      </c>
      <c r="M155" s="159">
        <f t="shared" si="25"/>
        <v>45</v>
      </c>
    </row>
    <row r="156" spans="1:13" ht="23.25" hidden="1" customHeight="1">
      <c r="A156" s="81" t="s">
        <v>52</v>
      </c>
      <c r="B156" s="82">
        <f t="shared" si="10"/>
        <v>935</v>
      </c>
      <c r="C156" s="83" t="s">
        <v>105</v>
      </c>
      <c r="D156" s="83" t="s">
        <v>103</v>
      </c>
      <c r="E156" s="83" t="s">
        <v>108</v>
      </c>
      <c r="F156" s="83" t="s">
        <v>109</v>
      </c>
      <c r="G156" s="83" t="s">
        <v>30</v>
      </c>
      <c r="H156" s="83">
        <v>43010</v>
      </c>
      <c r="I156" s="83" t="s">
        <v>135</v>
      </c>
      <c r="J156" s="83">
        <v>223</v>
      </c>
      <c r="K156" s="160">
        <v>68.7</v>
      </c>
      <c r="L156" s="160">
        <v>40</v>
      </c>
      <c r="M156" s="160">
        <v>45</v>
      </c>
    </row>
    <row r="157" spans="1:13" ht="0.75" hidden="1" customHeight="1">
      <c r="A157" s="9" t="s">
        <v>82</v>
      </c>
      <c r="B157" s="9">
        <f t="shared" si="10"/>
        <v>935</v>
      </c>
      <c r="C157" s="66" t="s">
        <v>105</v>
      </c>
      <c r="D157" s="66" t="s">
        <v>103</v>
      </c>
      <c r="E157" s="66" t="s">
        <v>108</v>
      </c>
      <c r="F157" s="66" t="s">
        <v>109</v>
      </c>
      <c r="G157" s="66" t="s">
        <v>31</v>
      </c>
      <c r="H157" s="66"/>
      <c r="I157" s="66"/>
      <c r="J157" s="77"/>
      <c r="K157" s="10">
        <f t="shared" ref="K157:M161" si="26">K158</f>
        <v>30</v>
      </c>
      <c r="L157" s="10">
        <f t="shared" si="26"/>
        <v>5</v>
      </c>
      <c r="M157" s="10">
        <f t="shared" si="26"/>
        <v>5</v>
      </c>
    </row>
    <row r="158" spans="1:13">
      <c r="A158" s="9" t="s">
        <v>83</v>
      </c>
      <c r="B158" s="9">
        <f t="shared" si="10"/>
        <v>935</v>
      </c>
      <c r="C158" s="66" t="s">
        <v>105</v>
      </c>
      <c r="D158" s="66" t="s">
        <v>103</v>
      </c>
      <c r="E158" s="66" t="s">
        <v>108</v>
      </c>
      <c r="F158" s="66" t="s">
        <v>109</v>
      </c>
      <c r="G158" s="66" t="s">
        <v>31</v>
      </c>
      <c r="H158" s="66">
        <v>43020</v>
      </c>
      <c r="I158" s="66"/>
      <c r="J158" s="77"/>
      <c r="K158" s="10">
        <f t="shared" si="26"/>
        <v>30</v>
      </c>
      <c r="L158" s="10">
        <f t="shared" si="26"/>
        <v>5</v>
      </c>
      <c r="M158" s="10">
        <f t="shared" si="26"/>
        <v>5</v>
      </c>
    </row>
    <row r="159" spans="1:13" ht="24">
      <c r="A159" s="6" t="s">
        <v>47</v>
      </c>
      <c r="B159" s="9">
        <f t="shared" si="10"/>
        <v>935</v>
      </c>
      <c r="C159" s="66" t="s">
        <v>105</v>
      </c>
      <c r="D159" s="66" t="s">
        <v>103</v>
      </c>
      <c r="E159" s="66" t="s">
        <v>108</v>
      </c>
      <c r="F159" s="66" t="s">
        <v>109</v>
      </c>
      <c r="G159" s="66" t="s">
        <v>31</v>
      </c>
      <c r="H159" s="66">
        <v>43020</v>
      </c>
      <c r="I159" s="66">
        <v>200</v>
      </c>
      <c r="J159" s="77"/>
      <c r="K159" s="10">
        <f t="shared" si="26"/>
        <v>30</v>
      </c>
      <c r="L159" s="10">
        <f t="shared" si="26"/>
        <v>5</v>
      </c>
      <c r="M159" s="10">
        <f t="shared" si="26"/>
        <v>5</v>
      </c>
    </row>
    <row r="160" spans="1:13" ht="32.25" customHeight="1">
      <c r="A160" s="6" t="s">
        <v>48</v>
      </c>
      <c r="B160" s="9">
        <f t="shared" si="10"/>
        <v>935</v>
      </c>
      <c r="C160" s="66" t="s">
        <v>105</v>
      </c>
      <c r="D160" s="66" t="s">
        <v>103</v>
      </c>
      <c r="E160" s="66" t="s">
        <v>108</v>
      </c>
      <c r="F160" s="66" t="s">
        <v>109</v>
      </c>
      <c r="G160" s="66" t="s">
        <v>31</v>
      </c>
      <c r="H160" s="66">
        <v>43020</v>
      </c>
      <c r="I160" s="66">
        <v>240</v>
      </c>
      <c r="J160" s="77"/>
      <c r="K160" s="10">
        <f t="shared" si="26"/>
        <v>30</v>
      </c>
      <c r="L160" s="10">
        <f t="shared" si="26"/>
        <v>5</v>
      </c>
      <c r="M160" s="10">
        <f t="shared" si="26"/>
        <v>5</v>
      </c>
    </row>
    <row r="161" spans="1:13" ht="0.75" hidden="1" customHeight="1">
      <c r="A161" s="76" t="s">
        <v>49</v>
      </c>
      <c r="B161" s="80">
        <f t="shared" si="10"/>
        <v>935</v>
      </c>
      <c r="C161" s="77" t="s">
        <v>105</v>
      </c>
      <c r="D161" s="77" t="s">
        <v>103</v>
      </c>
      <c r="E161" s="77" t="s">
        <v>108</v>
      </c>
      <c r="F161" s="77" t="s">
        <v>109</v>
      </c>
      <c r="G161" s="77" t="s">
        <v>31</v>
      </c>
      <c r="H161" s="77">
        <v>43020</v>
      </c>
      <c r="I161" s="77">
        <v>244</v>
      </c>
      <c r="J161" s="77"/>
      <c r="K161" s="159">
        <f t="shared" si="26"/>
        <v>30</v>
      </c>
      <c r="L161" s="159">
        <f t="shared" si="26"/>
        <v>5</v>
      </c>
      <c r="M161" s="159">
        <f t="shared" si="26"/>
        <v>5</v>
      </c>
    </row>
    <row r="162" spans="1:13" hidden="1">
      <c r="A162" s="81" t="s">
        <v>73</v>
      </c>
      <c r="B162" s="82">
        <f t="shared" si="10"/>
        <v>935</v>
      </c>
      <c r="C162" s="83" t="s">
        <v>105</v>
      </c>
      <c r="D162" s="83" t="s">
        <v>103</v>
      </c>
      <c r="E162" s="83" t="s">
        <v>108</v>
      </c>
      <c r="F162" s="83" t="s">
        <v>109</v>
      </c>
      <c r="G162" s="83" t="s">
        <v>31</v>
      </c>
      <c r="H162" s="83">
        <v>43020</v>
      </c>
      <c r="I162" s="83">
        <v>244</v>
      </c>
      <c r="J162" s="83">
        <v>226</v>
      </c>
      <c r="K162" s="160">
        <v>30</v>
      </c>
      <c r="L162" s="160">
        <v>5</v>
      </c>
      <c r="M162" s="160">
        <v>5</v>
      </c>
    </row>
    <row r="163" spans="1:13" ht="24.75" customHeight="1">
      <c r="A163" s="6" t="s">
        <v>232</v>
      </c>
      <c r="B163" s="9">
        <f t="shared" si="10"/>
        <v>935</v>
      </c>
      <c r="C163" s="66" t="s">
        <v>105</v>
      </c>
      <c r="D163" s="66" t="s">
        <v>103</v>
      </c>
      <c r="E163" s="66" t="s">
        <v>108</v>
      </c>
      <c r="F163" s="66" t="s">
        <v>109</v>
      </c>
      <c r="G163" s="66" t="s">
        <v>103</v>
      </c>
      <c r="H163" s="66"/>
      <c r="I163" s="66"/>
      <c r="J163" s="77"/>
      <c r="K163" s="10">
        <f>K164</f>
        <v>30</v>
      </c>
      <c r="L163" s="10">
        <f t="shared" ref="L163:M166" si="27">L164</f>
        <v>5</v>
      </c>
      <c r="M163" s="10">
        <f t="shared" si="27"/>
        <v>5</v>
      </c>
    </row>
    <row r="164" spans="1:13" ht="24.75" customHeight="1">
      <c r="A164" s="6" t="s">
        <v>234</v>
      </c>
      <c r="B164" s="9">
        <f t="shared" si="10"/>
        <v>935</v>
      </c>
      <c r="C164" s="66" t="s">
        <v>105</v>
      </c>
      <c r="D164" s="66" t="s">
        <v>103</v>
      </c>
      <c r="E164" s="66" t="s">
        <v>108</v>
      </c>
      <c r="F164" s="66" t="s">
        <v>109</v>
      </c>
      <c r="G164" s="66" t="s">
        <v>103</v>
      </c>
      <c r="H164" s="66" t="s">
        <v>233</v>
      </c>
      <c r="I164" s="66"/>
      <c r="J164" s="77"/>
      <c r="K164" s="10">
        <f>K165</f>
        <v>30</v>
      </c>
      <c r="L164" s="10">
        <f t="shared" si="27"/>
        <v>5</v>
      </c>
      <c r="M164" s="10">
        <f t="shared" si="27"/>
        <v>5</v>
      </c>
    </row>
    <row r="165" spans="1:13" ht="24">
      <c r="A165" s="6" t="s">
        <v>47</v>
      </c>
      <c r="B165" s="9">
        <f t="shared" si="10"/>
        <v>935</v>
      </c>
      <c r="C165" s="66" t="s">
        <v>105</v>
      </c>
      <c r="D165" s="66" t="s">
        <v>103</v>
      </c>
      <c r="E165" s="66" t="s">
        <v>108</v>
      </c>
      <c r="F165" s="66" t="s">
        <v>109</v>
      </c>
      <c r="G165" s="66" t="s">
        <v>103</v>
      </c>
      <c r="H165" s="66" t="s">
        <v>233</v>
      </c>
      <c r="I165" s="66">
        <v>200</v>
      </c>
      <c r="J165" s="77"/>
      <c r="K165" s="10">
        <f>K166</f>
        <v>30</v>
      </c>
      <c r="L165" s="10">
        <f t="shared" si="27"/>
        <v>5</v>
      </c>
      <c r="M165" s="10">
        <f t="shared" si="27"/>
        <v>5</v>
      </c>
    </row>
    <row r="166" spans="1:13" ht="33.75" customHeight="1">
      <c r="A166" s="6" t="s">
        <v>48</v>
      </c>
      <c r="B166" s="9">
        <f t="shared" si="10"/>
        <v>935</v>
      </c>
      <c r="C166" s="66" t="s">
        <v>105</v>
      </c>
      <c r="D166" s="66" t="s">
        <v>103</v>
      </c>
      <c r="E166" s="66" t="s">
        <v>108</v>
      </c>
      <c r="F166" s="66" t="s">
        <v>109</v>
      </c>
      <c r="G166" s="66" t="s">
        <v>103</v>
      </c>
      <c r="H166" s="66" t="s">
        <v>233</v>
      </c>
      <c r="I166" s="66">
        <v>240</v>
      </c>
      <c r="J166" s="77"/>
      <c r="K166" s="10">
        <f>K167</f>
        <v>30</v>
      </c>
      <c r="L166" s="10">
        <f t="shared" si="27"/>
        <v>5</v>
      </c>
      <c r="M166" s="10">
        <f t="shared" si="27"/>
        <v>5</v>
      </c>
    </row>
    <row r="167" spans="1:13" hidden="1">
      <c r="A167" s="76" t="s">
        <v>49</v>
      </c>
      <c r="B167" s="80">
        <f t="shared" si="10"/>
        <v>935</v>
      </c>
      <c r="C167" s="77" t="s">
        <v>105</v>
      </c>
      <c r="D167" s="77" t="s">
        <v>103</v>
      </c>
      <c r="E167" s="77" t="s">
        <v>108</v>
      </c>
      <c r="F167" s="77" t="s">
        <v>109</v>
      </c>
      <c r="G167" s="77" t="s">
        <v>103</v>
      </c>
      <c r="H167" s="77" t="s">
        <v>233</v>
      </c>
      <c r="I167" s="77">
        <v>244</v>
      </c>
      <c r="J167" s="77"/>
      <c r="K167" s="159">
        <f>K168</f>
        <v>30</v>
      </c>
      <c r="L167" s="159">
        <f>L168</f>
        <v>5</v>
      </c>
      <c r="M167" s="159">
        <f>M168</f>
        <v>5</v>
      </c>
    </row>
    <row r="168" spans="1:13" hidden="1">
      <c r="A168" s="81" t="s">
        <v>73</v>
      </c>
      <c r="B168" s="82">
        <f t="shared" si="10"/>
        <v>935</v>
      </c>
      <c r="C168" s="83" t="s">
        <v>105</v>
      </c>
      <c r="D168" s="83" t="s">
        <v>103</v>
      </c>
      <c r="E168" s="83" t="s">
        <v>108</v>
      </c>
      <c r="F168" s="83" t="s">
        <v>109</v>
      </c>
      <c r="G168" s="83" t="s">
        <v>103</v>
      </c>
      <c r="H168" s="83" t="s">
        <v>233</v>
      </c>
      <c r="I168" s="83">
        <v>244</v>
      </c>
      <c r="J168" s="83">
        <v>226</v>
      </c>
      <c r="K168" s="160">
        <v>30</v>
      </c>
      <c r="L168" s="160">
        <v>5</v>
      </c>
      <c r="M168" s="160">
        <v>5</v>
      </c>
    </row>
    <row r="169" spans="1:13" ht="36">
      <c r="A169" s="6" t="s">
        <v>84</v>
      </c>
      <c r="B169" s="9">
        <f t="shared" si="10"/>
        <v>935</v>
      </c>
      <c r="C169" s="66" t="s">
        <v>105</v>
      </c>
      <c r="D169" s="66" t="s">
        <v>103</v>
      </c>
      <c r="E169" s="66" t="s">
        <v>108</v>
      </c>
      <c r="F169" s="66" t="s">
        <v>109</v>
      </c>
      <c r="G169" s="66" t="s">
        <v>101</v>
      </c>
      <c r="H169" s="66"/>
      <c r="I169" s="66"/>
      <c r="J169" s="77"/>
      <c r="K169" s="10">
        <f t="shared" ref="K169:M173" si="28">K170</f>
        <v>75</v>
      </c>
      <c r="L169" s="10">
        <f t="shared" si="28"/>
        <v>48.5</v>
      </c>
      <c r="M169" s="10">
        <f t="shared" si="28"/>
        <v>57.8</v>
      </c>
    </row>
    <row r="170" spans="1:13" ht="13.5" customHeight="1">
      <c r="A170" s="6" t="s">
        <v>85</v>
      </c>
      <c r="B170" s="9">
        <f t="shared" si="10"/>
        <v>935</v>
      </c>
      <c r="C170" s="66" t="s">
        <v>105</v>
      </c>
      <c r="D170" s="66" t="s">
        <v>103</v>
      </c>
      <c r="E170" s="66" t="s">
        <v>108</v>
      </c>
      <c r="F170" s="66" t="s">
        <v>109</v>
      </c>
      <c r="G170" s="66" t="s">
        <v>101</v>
      </c>
      <c r="H170" s="66">
        <v>43040</v>
      </c>
      <c r="I170" s="66"/>
      <c r="J170" s="77"/>
      <c r="K170" s="10">
        <f t="shared" si="28"/>
        <v>75</v>
      </c>
      <c r="L170" s="10">
        <f t="shared" si="28"/>
        <v>48.5</v>
      </c>
      <c r="M170" s="10">
        <f t="shared" si="28"/>
        <v>57.8</v>
      </c>
    </row>
    <row r="171" spans="1:13" ht="24">
      <c r="A171" s="6" t="s">
        <v>47</v>
      </c>
      <c r="B171" s="9">
        <f t="shared" si="10"/>
        <v>935</v>
      </c>
      <c r="C171" s="66" t="s">
        <v>105</v>
      </c>
      <c r="D171" s="66" t="s">
        <v>103</v>
      </c>
      <c r="E171" s="66" t="s">
        <v>108</v>
      </c>
      <c r="F171" s="66" t="s">
        <v>109</v>
      </c>
      <c r="G171" s="66" t="s">
        <v>101</v>
      </c>
      <c r="H171" s="66">
        <v>43040</v>
      </c>
      <c r="I171" s="66">
        <v>200</v>
      </c>
      <c r="J171" s="77"/>
      <c r="K171" s="10">
        <f t="shared" si="28"/>
        <v>75</v>
      </c>
      <c r="L171" s="10">
        <f t="shared" si="28"/>
        <v>48.5</v>
      </c>
      <c r="M171" s="10">
        <f t="shared" si="28"/>
        <v>57.8</v>
      </c>
    </row>
    <row r="172" spans="1:13" ht="31.5" customHeight="1">
      <c r="A172" s="6" t="s">
        <v>48</v>
      </c>
      <c r="B172" s="9">
        <f t="shared" si="10"/>
        <v>935</v>
      </c>
      <c r="C172" s="66" t="s">
        <v>105</v>
      </c>
      <c r="D172" s="66" t="s">
        <v>103</v>
      </c>
      <c r="E172" s="66" t="s">
        <v>108</v>
      </c>
      <c r="F172" s="66" t="s">
        <v>109</v>
      </c>
      <c r="G172" s="66" t="s">
        <v>101</v>
      </c>
      <c r="H172" s="66">
        <v>43040</v>
      </c>
      <c r="I172" s="66">
        <v>240</v>
      </c>
      <c r="J172" s="77"/>
      <c r="K172" s="10">
        <f t="shared" si="28"/>
        <v>75</v>
      </c>
      <c r="L172" s="10">
        <f t="shared" si="28"/>
        <v>48.5</v>
      </c>
      <c r="M172" s="10">
        <f t="shared" si="28"/>
        <v>57.8</v>
      </c>
    </row>
    <row r="173" spans="1:13" hidden="1">
      <c r="A173" s="76" t="s">
        <v>49</v>
      </c>
      <c r="B173" s="80">
        <f t="shared" si="10"/>
        <v>935</v>
      </c>
      <c r="C173" s="77" t="s">
        <v>105</v>
      </c>
      <c r="D173" s="77" t="s">
        <v>103</v>
      </c>
      <c r="E173" s="77" t="s">
        <v>108</v>
      </c>
      <c r="F173" s="77" t="s">
        <v>109</v>
      </c>
      <c r="G173" s="77" t="s">
        <v>101</v>
      </c>
      <c r="H173" s="77">
        <v>43040</v>
      </c>
      <c r="I173" s="77">
        <v>244</v>
      </c>
      <c r="J173" s="77"/>
      <c r="K173" s="159">
        <f t="shared" si="28"/>
        <v>75</v>
      </c>
      <c r="L173" s="159">
        <f t="shared" si="28"/>
        <v>48.5</v>
      </c>
      <c r="M173" s="159">
        <f t="shared" si="28"/>
        <v>57.8</v>
      </c>
    </row>
    <row r="174" spans="1:13" ht="15.75" hidden="1" customHeight="1">
      <c r="A174" s="81" t="s">
        <v>73</v>
      </c>
      <c r="B174" s="82">
        <f t="shared" ref="B174:B223" si="29">$B$9</f>
        <v>935</v>
      </c>
      <c r="C174" s="83" t="s">
        <v>105</v>
      </c>
      <c r="D174" s="83" t="s">
        <v>103</v>
      </c>
      <c r="E174" s="83" t="s">
        <v>108</v>
      </c>
      <c r="F174" s="83" t="s">
        <v>109</v>
      </c>
      <c r="G174" s="83" t="s">
        <v>101</v>
      </c>
      <c r="H174" s="83">
        <v>43040</v>
      </c>
      <c r="I174" s="83">
        <v>244</v>
      </c>
      <c r="J174" s="83">
        <v>226</v>
      </c>
      <c r="K174" s="160">
        <v>75</v>
      </c>
      <c r="L174" s="160">
        <v>48.5</v>
      </c>
      <c r="M174" s="160">
        <v>57.8</v>
      </c>
    </row>
    <row r="175" spans="1:13" ht="24">
      <c r="A175" s="6" t="s">
        <v>86</v>
      </c>
      <c r="B175" s="9">
        <f t="shared" si="29"/>
        <v>935</v>
      </c>
      <c r="C175" s="66" t="s">
        <v>105</v>
      </c>
      <c r="D175" s="66" t="s">
        <v>103</v>
      </c>
      <c r="E175" s="66" t="s">
        <v>108</v>
      </c>
      <c r="F175" s="66" t="s">
        <v>109</v>
      </c>
      <c r="G175" s="66" t="s">
        <v>105</v>
      </c>
      <c r="H175" s="66"/>
      <c r="I175" s="66"/>
      <c r="J175" s="77"/>
      <c r="K175" s="10">
        <f t="shared" ref="K175:M179" si="30">K176</f>
        <v>15</v>
      </c>
      <c r="L175" s="10">
        <f t="shared" si="30"/>
        <v>5</v>
      </c>
      <c r="M175" s="10">
        <f t="shared" si="30"/>
        <v>5</v>
      </c>
    </row>
    <row r="176" spans="1:13" ht="13.5" customHeight="1">
      <c r="A176" s="6" t="s">
        <v>85</v>
      </c>
      <c r="B176" s="9">
        <f t="shared" si="29"/>
        <v>935</v>
      </c>
      <c r="C176" s="66" t="s">
        <v>105</v>
      </c>
      <c r="D176" s="66" t="s">
        <v>103</v>
      </c>
      <c r="E176" s="66" t="s">
        <v>108</v>
      </c>
      <c r="F176" s="66" t="s">
        <v>109</v>
      </c>
      <c r="G176" s="66" t="s">
        <v>105</v>
      </c>
      <c r="H176" s="66">
        <v>43040</v>
      </c>
      <c r="I176" s="66"/>
      <c r="J176" s="77"/>
      <c r="K176" s="10">
        <f t="shared" si="30"/>
        <v>15</v>
      </c>
      <c r="L176" s="10">
        <f t="shared" si="30"/>
        <v>5</v>
      </c>
      <c r="M176" s="10">
        <f t="shared" si="30"/>
        <v>5</v>
      </c>
    </row>
    <row r="177" spans="1:13" ht="24">
      <c r="A177" s="67" t="s">
        <v>47</v>
      </c>
      <c r="B177" s="70">
        <f t="shared" si="29"/>
        <v>935</v>
      </c>
      <c r="C177" s="68" t="s">
        <v>105</v>
      </c>
      <c r="D177" s="68" t="s">
        <v>103</v>
      </c>
      <c r="E177" s="68" t="s">
        <v>108</v>
      </c>
      <c r="F177" s="68" t="s">
        <v>109</v>
      </c>
      <c r="G177" s="68" t="s">
        <v>105</v>
      </c>
      <c r="H177" s="68">
        <v>43040</v>
      </c>
      <c r="I177" s="68">
        <v>200</v>
      </c>
      <c r="J177" s="78"/>
      <c r="K177" s="154">
        <f t="shared" si="30"/>
        <v>15</v>
      </c>
      <c r="L177" s="154">
        <f t="shared" si="30"/>
        <v>5</v>
      </c>
      <c r="M177" s="154">
        <f t="shared" si="30"/>
        <v>5</v>
      </c>
    </row>
    <row r="178" spans="1:13" ht="36.75" customHeight="1">
      <c r="A178" s="69" t="s">
        <v>48</v>
      </c>
      <c r="B178" s="70">
        <f t="shared" si="29"/>
        <v>935</v>
      </c>
      <c r="C178" s="71" t="s">
        <v>105</v>
      </c>
      <c r="D178" s="71" t="s">
        <v>103</v>
      </c>
      <c r="E178" s="72" t="s">
        <v>108</v>
      </c>
      <c r="F178" s="73" t="s">
        <v>109</v>
      </c>
      <c r="G178" s="74" t="s">
        <v>105</v>
      </c>
      <c r="H178" s="73">
        <v>43040</v>
      </c>
      <c r="I178" s="73">
        <v>240</v>
      </c>
      <c r="J178" s="79"/>
      <c r="K178" s="161">
        <f t="shared" si="30"/>
        <v>15</v>
      </c>
      <c r="L178" s="161">
        <f t="shared" si="30"/>
        <v>5</v>
      </c>
      <c r="M178" s="161">
        <f t="shared" si="30"/>
        <v>5</v>
      </c>
    </row>
    <row r="179" spans="1:13" ht="13.5" hidden="1" customHeight="1">
      <c r="A179" s="90" t="s">
        <v>49</v>
      </c>
      <c r="B179" s="91">
        <f t="shared" si="29"/>
        <v>935</v>
      </c>
      <c r="C179" s="92" t="s">
        <v>105</v>
      </c>
      <c r="D179" s="92" t="s">
        <v>103</v>
      </c>
      <c r="E179" s="93" t="s">
        <v>108</v>
      </c>
      <c r="F179" s="79" t="s">
        <v>109</v>
      </c>
      <c r="G179" s="94" t="s">
        <v>105</v>
      </c>
      <c r="H179" s="79">
        <v>43040</v>
      </c>
      <c r="I179" s="79">
        <v>244</v>
      </c>
      <c r="J179" s="79"/>
      <c r="K179" s="162">
        <f t="shared" si="30"/>
        <v>15</v>
      </c>
      <c r="L179" s="162">
        <f t="shared" si="30"/>
        <v>5</v>
      </c>
      <c r="M179" s="162">
        <f t="shared" si="30"/>
        <v>5</v>
      </c>
    </row>
    <row r="180" spans="1:13" hidden="1">
      <c r="A180" s="84" t="s">
        <v>73</v>
      </c>
      <c r="B180" s="85">
        <f t="shared" si="29"/>
        <v>935</v>
      </c>
      <c r="C180" s="86" t="s">
        <v>105</v>
      </c>
      <c r="D180" s="86" t="s">
        <v>103</v>
      </c>
      <c r="E180" s="87" t="s">
        <v>108</v>
      </c>
      <c r="F180" s="88" t="s">
        <v>109</v>
      </c>
      <c r="G180" s="89" t="s">
        <v>105</v>
      </c>
      <c r="H180" s="88">
        <v>43040</v>
      </c>
      <c r="I180" s="88">
        <v>244</v>
      </c>
      <c r="J180" s="88">
        <v>226</v>
      </c>
      <c r="K180" s="163">
        <v>15</v>
      </c>
      <c r="L180" s="163">
        <v>5</v>
      </c>
      <c r="M180" s="163">
        <v>5</v>
      </c>
    </row>
    <row r="181" spans="1:13" ht="25.5">
      <c r="A181" s="69" t="s">
        <v>87</v>
      </c>
      <c r="B181" s="70">
        <f t="shared" si="29"/>
        <v>935</v>
      </c>
      <c r="C181" s="71" t="s">
        <v>105</v>
      </c>
      <c r="D181" s="71" t="s">
        <v>103</v>
      </c>
      <c r="E181" s="72" t="s">
        <v>108</v>
      </c>
      <c r="F181" s="73" t="s">
        <v>109</v>
      </c>
      <c r="G181" s="74" t="s">
        <v>111</v>
      </c>
      <c r="H181" s="73"/>
      <c r="I181" s="73"/>
      <c r="J181" s="79"/>
      <c r="K181" s="161">
        <f t="shared" ref="K181:M185" si="31">K182</f>
        <v>15</v>
      </c>
      <c r="L181" s="161">
        <f t="shared" si="31"/>
        <v>5</v>
      </c>
      <c r="M181" s="161">
        <f t="shared" si="31"/>
        <v>5</v>
      </c>
    </row>
    <row r="182" spans="1:13" ht="25.5">
      <c r="A182" s="69" t="s">
        <v>85</v>
      </c>
      <c r="B182" s="70">
        <f t="shared" si="29"/>
        <v>935</v>
      </c>
      <c r="C182" s="71" t="s">
        <v>105</v>
      </c>
      <c r="D182" s="71" t="s">
        <v>103</v>
      </c>
      <c r="E182" s="72" t="s">
        <v>108</v>
      </c>
      <c r="F182" s="73" t="s">
        <v>109</v>
      </c>
      <c r="G182" s="74" t="s">
        <v>111</v>
      </c>
      <c r="H182" s="73">
        <v>43040</v>
      </c>
      <c r="I182" s="73"/>
      <c r="J182" s="79"/>
      <c r="K182" s="161">
        <f t="shared" si="31"/>
        <v>15</v>
      </c>
      <c r="L182" s="161">
        <f t="shared" si="31"/>
        <v>5</v>
      </c>
      <c r="M182" s="161">
        <f t="shared" si="31"/>
        <v>5</v>
      </c>
    </row>
    <row r="183" spans="1:13" ht="38.25">
      <c r="A183" s="69" t="s">
        <v>47</v>
      </c>
      <c r="B183" s="70">
        <f t="shared" si="29"/>
        <v>935</v>
      </c>
      <c r="C183" s="71" t="s">
        <v>105</v>
      </c>
      <c r="D183" s="71" t="s">
        <v>103</v>
      </c>
      <c r="E183" s="72" t="s">
        <v>108</v>
      </c>
      <c r="F183" s="73" t="s">
        <v>109</v>
      </c>
      <c r="G183" s="74" t="s">
        <v>111</v>
      </c>
      <c r="H183" s="73">
        <v>43040</v>
      </c>
      <c r="I183" s="73">
        <v>200</v>
      </c>
      <c r="J183" s="79"/>
      <c r="K183" s="161">
        <f t="shared" si="31"/>
        <v>15</v>
      </c>
      <c r="L183" s="161">
        <f t="shared" si="31"/>
        <v>5</v>
      </c>
      <c r="M183" s="161">
        <f t="shared" si="31"/>
        <v>5</v>
      </c>
    </row>
    <row r="184" spans="1:13" ht="38.25">
      <c r="A184" s="69" t="s">
        <v>48</v>
      </c>
      <c r="B184" s="70">
        <f t="shared" si="29"/>
        <v>935</v>
      </c>
      <c r="C184" s="71" t="s">
        <v>105</v>
      </c>
      <c r="D184" s="71" t="s">
        <v>103</v>
      </c>
      <c r="E184" s="72" t="s">
        <v>108</v>
      </c>
      <c r="F184" s="73" t="s">
        <v>109</v>
      </c>
      <c r="G184" s="74" t="s">
        <v>111</v>
      </c>
      <c r="H184" s="73">
        <v>43040</v>
      </c>
      <c r="I184" s="73">
        <v>240</v>
      </c>
      <c r="J184" s="79"/>
      <c r="K184" s="161">
        <f t="shared" si="31"/>
        <v>15</v>
      </c>
      <c r="L184" s="161">
        <f t="shared" si="31"/>
        <v>5</v>
      </c>
      <c r="M184" s="161">
        <f t="shared" si="31"/>
        <v>5</v>
      </c>
    </row>
    <row r="185" spans="1:13" ht="13.5" hidden="1" customHeight="1">
      <c r="A185" s="90" t="s">
        <v>49</v>
      </c>
      <c r="B185" s="91">
        <f t="shared" si="29"/>
        <v>935</v>
      </c>
      <c r="C185" s="92" t="s">
        <v>105</v>
      </c>
      <c r="D185" s="92" t="s">
        <v>103</v>
      </c>
      <c r="E185" s="93" t="s">
        <v>108</v>
      </c>
      <c r="F185" s="79" t="s">
        <v>109</v>
      </c>
      <c r="G185" s="94" t="s">
        <v>111</v>
      </c>
      <c r="H185" s="79">
        <v>43040</v>
      </c>
      <c r="I185" s="79">
        <v>244</v>
      </c>
      <c r="J185" s="79"/>
      <c r="K185" s="162">
        <f t="shared" si="31"/>
        <v>15</v>
      </c>
      <c r="L185" s="162">
        <f t="shared" si="31"/>
        <v>5</v>
      </c>
      <c r="M185" s="162">
        <f t="shared" si="31"/>
        <v>5</v>
      </c>
    </row>
    <row r="186" spans="1:13" hidden="1">
      <c r="A186" s="84" t="s">
        <v>73</v>
      </c>
      <c r="B186" s="85">
        <f t="shared" si="29"/>
        <v>935</v>
      </c>
      <c r="C186" s="86" t="s">
        <v>105</v>
      </c>
      <c r="D186" s="86" t="s">
        <v>103</v>
      </c>
      <c r="E186" s="87" t="s">
        <v>108</v>
      </c>
      <c r="F186" s="88" t="s">
        <v>109</v>
      </c>
      <c r="G186" s="89" t="s">
        <v>111</v>
      </c>
      <c r="H186" s="88">
        <v>43040</v>
      </c>
      <c r="I186" s="88">
        <v>244</v>
      </c>
      <c r="J186" s="88">
        <v>226</v>
      </c>
      <c r="K186" s="163">
        <v>15</v>
      </c>
      <c r="L186" s="163">
        <v>5</v>
      </c>
      <c r="M186" s="163">
        <v>5</v>
      </c>
    </row>
    <row r="187" spans="1:13" ht="38.25" hidden="1">
      <c r="A187" s="69" t="s">
        <v>66</v>
      </c>
      <c r="B187" s="70">
        <f t="shared" si="29"/>
        <v>935</v>
      </c>
      <c r="C187" s="71" t="s">
        <v>105</v>
      </c>
      <c r="D187" s="71" t="s">
        <v>103</v>
      </c>
      <c r="E187" s="72">
        <v>89</v>
      </c>
      <c r="F187" s="73">
        <v>0</v>
      </c>
      <c r="G187" s="74"/>
      <c r="H187" s="73"/>
      <c r="I187" s="73"/>
      <c r="J187" s="79"/>
      <c r="K187" s="161">
        <f t="shared" ref="K187:M192" si="32">K188</f>
        <v>0</v>
      </c>
      <c r="L187" s="161">
        <f t="shared" si="32"/>
        <v>0</v>
      </c>
      <c r="M187" s="161">
        <f t="shared" si="32"/>
        <v>0</v>
      </c>
    </row>
    <row r="188" spans="1:13" ht="51" hidden="1">
      <c r="A188" s="69" t="s">
        <v>67</v>
      </c>
      <c r="B188" s="70">
        <f t="shared" si="29"/>
        <v>935</v>
      </c>
      <c r="C188" s="71" t="s">
        <v>105</v>
      </c>
      <c r="D188" s="71" t="s">
        <v>103</v>
      </c>
      <c r="E188" s="72">
        <v>89</v>
      </c>
      <c r="F188" s="73">
        <v>1</v>
      </c>
      <c r="G188" s="74"/>
      <c r="H188" s="73"/>
      <c r="I188" s="73"/>
      <c r="J188" s="79"/>
      <c r="K188" s="161">
        <f t="shared" si="32"/>
        <v>0</v>
      </c>
      <c r="L188" s="161">
        <f t="shared" si="32"/>
        <v>0</v>
      </c>
      <c r="M188" s="161">
        <f t="shared" si="32"/>
        <v>0</v>
      </c>
    </row>
    <row r="189" spans="1:13" ht="38.25" hidden="1" customHeight="1">
      <c r="A189" s="200" t="s">
        <v>266</v>
      </c>
      <c r="B189" s="70">
        <f t="shared" si="29"/>
        <v>935</v>
      </c>
      <c r="C189" s="71" t="s">
        <v>105</v>
      </c>
      <c r="D189" s="71" t="s">
        <v>103</v>
      </c>
      <c r="E189" s="72">
        <v>89</v>
      </c>
      <c r="F189" s="73">
        <v>1</v>
      </c>
      <c r="G189" s="74" t="s">
        <v>110</v>
      </c>
      <c r="H189" s="73" t="s">
        <v>265</v>
      </c>
      <c r="I189" s="73"/>
      <c r="J189" s="79"/>
      <c r="K189" s="161">
        <f t="shared" si="32"/>
        <v>0</v>
      </c>
      <c r="L189" s="161">
        <f t="shared" si="32"/>
        <v>0</v>
      </c>
      <c r="M189" s="161">
        <f t="shared" si="32"/>
        <v>0</v>
      </c>
    </row>
    <row r="190" spans="1:13" ht="38.25" hidden="1">
      <c r="A190" s="69" t="s">
        <v>47</v>
      </c>
      <c r="B190" s="70">
        <f t="shared" si="29"/>
        <v>935</v>
      </c>
      <c r="C190" s="71" t="s">
        <v>105</v>
      </c>
      <c r="D190" s="71" t="s">
        <v>103</v>
      </c>
      <c r="E190" s="72">
        <v>89</v>
      </c>
      <c r="F190" s="73">
        <v>1</v>
      </c>
      <c r="G190" s="74" t="s">
        <v>110</v>
      </c>
      <c r="H190" s="73" t="s">
        <v>265</v>
      </c>
      <c r="I190" s="73" t="s">
        <v>126</v>
      </c>
      <c r="J190" s="79"/>
      <c r="K190" s="161">
        <f t="shared" si="32"/>
        <v>0</v>
      </c>
      <c r="L190" s="161">
        <f t="shared" si="32"/>
        <v>0</v>
      </c>
      <c r="M190" s="161">
        <f t="shared" si="32"/>
        <v>0</v>
      </c>
    </row>
    <row r="191" spans="1:13" ht="38.25" hidden="1">
      <c r="A191" s="69" t="s">
        <v>48</v>
      </c>
      <c r="B191" s="70">
        <f t="shared" si="29"/>
        <v>935</v>
      </c>
      <c r="C191" s="71" t="s">
        <v>105</v>
      </c>
      <c r="D191" s="71" t="s">
        <v>103</v>
      </c>
      <c r="E191" s="72">
        <v>89</v>
      </c>
      <c r="F191" s="73">
        <v>1</v>
      </c>
      <c r="G191" s="74" t="s">
        <v>110</v>
      </c>
      <c r="H191" s="73" t="s">
        <v>265</v>
      </c>
      <c r="I191" s="73" t="s">
        <v>127</v>
      </c>
      <c r="J191" s="79"/>
      <c r="K191" s="161">
        <f t="shared" si="32"/>
        <v>0</v>
      </c>
      <c r="L191" s="161">
        <f t="shared" si="32"/>
        <v>0</v>
      </c>
      <c r="M191" s="161">
        <f t="shared" si="32"/>
        <v>0</v>
      </c>
    </row>
    <row r="192" spans="1:13" ht="25.5" hidden="1">
      <c r="A192" s="90" t="s">
        <v>49</v>
      </c>
      <c r="B192" s="91">
        <f t="shared" si="29"/>
        <v>935</v>
      </c>
      <c r="C192" s="92" t="s">
        <v>105</v>
      </c>
      <c r="D192" s="92" t="s">
        <v>103</v>
      </c>
      <c r="E192" s="93">
        <v>89</v>
      </c>
      <c r="F192" s="79">
        <v>1</v>
      </c>
      <c r="G192" s="94" t="s">
        <v>110</v>
      </c>
      <c r="H192" s="79" t="s">
        <v>265</v>
      </c>
      <c r="I192" s="79" t="s">
        <v>128</v>
      </c>
      <c r="J192" s="79"/>
      <c r="K192" s="162">
        <f t="shared" si="32"/>
        <v>0</v>
      </c>
      <c r="L192" s="162">
        <f t="shared" si="32"/>
        <v>0</v>
      </c>
      <c r="M192" s="162">
        <f t="shared" si="32"/>
        <v>0</v>
      </c>
    </row>
    <row r="193" spans="1:13" ht="25.5" hidden="1">
      <c r="A193" s="84" t="s">
        <v>73</v>
      </c>
      <c r="B193" s="85">
        <f t="shared" si="29"/>
        <v>935</v>
      </c>
      <c r="C193" s="86" t="s">
        <v>105</v>
      </c>
      <c r="D193" s="86" t="s">
        <v>103</v>
      </c>
      <c r="E193" s="87">
        <v>89</v>
      </c>
      <c r="F193" s="88">
        <v>1</v>
      </c>
      <c r="G193" s="89" t="s">
        <v>110</v>
      </c>
      <c r="H193" s="88" t="s">
        <v>265</v>
      </c>
      <c r="I193" s="88" t="s">
        <v>128</v>
      </c>
      <c r="J193" s="88" t="s">
        <v>134</v>
      </c>
      <c r="K193" s="163"/>
      <c r="L193" s="163">
        <v>0</v>
      </c>
      <c r="M193" s="163">
        <v>0</v>
      </c>
    </row>
    <row r="194" spans="1:13" ht="13.5">
      <c r="A194" s="95" t="s">
        <v>88</v>
      </c>
      <c r="B194" s="96">
        <f t="shared" si="29"/>
        <v>935</v>
      </c>
      <c r="C194" s="98" t="s">
        <v>17</v>
      </c>
      <c r="D194" s="98"/>
      <c r="E194" s="97"/>
      <c r="F194" s="97"/>
      <c r="G194" s="98"/>
      <c r="H194" s="97"/>
      <c r="I194" s="97" t="s">
        <v>0</v>
      </c>
      <c r="J194" s="99"/>
      <c r="K194" s="164">
        <f t="shared" ref="K194:M206" si="33">K195</f>
        <v>207.6</v>
      </c>
      <c r="L194" s="164">
        <f t="shared" ref="L194:M196" si="34">L195</f>
        <v>216</v>
      </c>
      <c r="M194" s="164">
        <f t="shared" si="34"/>
        <v>224.5</v>
      </c>
    </row>
    <row r="195" spans="1:13" ht="13.5">
      <c r="A195" s="95" t="s">
        <v>89</v>
      </c>
      <c r="B195" s="96">
        <f t="shared" si="29"/>
        <v>935</v>
      </c>
      <c r="C195" s="98" t="s">
        <v>17</v>
      </c>
      <c r="D195" s="98" t="s">
        <v>30</v>
      </c>
      <c r="E195" s="97"/>
      <c r="F195" s="97"/>
      <c r="G195" s="98"/>
      <c r="H195" s="97"/>
      <c r="I195" s="97" t="s">
        <v>0</v>
      </c>
      <c r="J195" s="99"/>
      <c r="K195" s="164">
        <f t="shared" si="33"/>
        <v>207.6</v>
      </c>
      <c r="L195" s="164">
        <f t="shared" si="34"/>
        <v>216</v>
      </c>
      <c r="M195" s="164">
        <f t="shared" si="34"/>
        <v>224.5</v>
      </c>
    </row>
    <row r="196" spans="1:13" ht="38.25">
      <c r="A196" s="69" t="s">
        <v>66</v>
      </c>
      <c r="B196" s="70">
        <f t="shared" si="29"/>
        <v>935</v>
      </c>
      <c r="C196" s="71" t="s">
        <v>17</v>
      </c>
      <c r="D196" s="71" t="s">
        <v>30</v>
      </c>
      <c r="E196" s="72">
        <v>89</v>
      </c>
      <c r="F196" s="73">
        <v>0</v>
      </c>
      <c r="G196" s="74"/>
      <c r="H196" s="73"/>
      <c r="I196" s="73"/>
      <c r="J196" s="79"/>
      <c r="K196" s="161">
        <f t="shared" si="33"/>
        <v>207.6</v>
      </c>
      <c r="L196" s="161">
        <f t="shared" si="34"/>
        <v>216</v>
      </c>
      <c r="M196" s="161">
        <f t="shared" si="34"/>
        <v>224.5</v>
      </c>
    </row>
    <row r="197" spans="1:13" ht="51">
      <c r="A197" s="69" t="s">
        <v>67</v>
      </c>
      <c r="B197" s="70">
        <f t="shared" si="29"/>
        <v>935</v>
      </c>
      <c r="C197" s="71" t="s">
        <v>17</v>
      </c>
      <c r="D197" s="71" t="s">
        <v>30</v>
      </c>
      <c r="E197" s="72">
        <v>89</v>
      </c>
      <c r="F197" s="73">
        <v>1</v>
      </c>
      <c r="G197" s="74"/>
      <c r="H197" s="73"/>
      <c r="I197" s="73"/>
      <c r="J197" s="79"/>
      <c r="K197" s="161">
        <f>K198+K203</f>
        <v>207.6</v>
      </c>
      <c r="L197" s="161">
        <f>L198+L203</f>
        <v>216</v>
      </c>
      <c r="M197" s="161">
        <f>M198+M203</f>
        <v>224.5</v>
      </c>
    </row>
    <row r="198" spans="1:13" ht="25.5">
      <c r="A198" s="69" t="s">
        <v>90</v>
      </c>
      <c r="B198" s="70">
        <f t="shared" si="29"/>
        <v>935</v>
      </c>
      <c r="C198" s="71" t="s">
        <v>17</v>
      </c>
      <c r="D198" s="71" t="s">
        <v>30</v>
      </c>
      <c r="E198" s="72">
        <v>89</v>
      </c>
      <c r="F198" s="73">
        <v>1</v>
      </c>
      <c r="G198" s="74" t="s">
        <v>110</v>
      </c>
      <c r="H198" s="73" t="s">
        <v>119</v>
      </c>
      <c r="I198" s="73"/>
      <c r="J198" s="79"/>
      <c r="K198" s="161">
        <f t="shared" si="33"/>
        <v>207.6</v>
      </c>
      <c r="L198" s="161">
        <f t="shared" ref="L198:M201" si="35">L199</f>
        <v>216</v>
      </c>
      <c r="M198" s="161">
        <f t="shared" si="35"/>
        <v>224.5</v>
      </c>
    </row>
    <row r="199" spans="1:13" ht="25.5">
      <c r="A199" s="69" t="s">
        <v>91</v>
      </c>
      <c r="B199" s="70">
        <f t="shared" si="29"/>
        <v>935</v>
      </c>
      <c r="C199" s="71" t="s">
        <v>17</v>
      </c>
      <c r="D199" s="71" t="s">
        <v>30</v>
      </c>
      <c r="E199" s="72">
        <v>89</v>
      </c>
      <c r="F199" s="73">
        <v>1</v>
      </c>
      <c r="G199" s="74" t="s">
        <v>110</v>
      </c>
      <c r="H199" s="73" t="s">
        <v>119</v>
      </c>
      <c r="I199" s="73">
        <v>300</v>
      </c>
      <c r="J199" s="79"/>
      <c r="K199" s="161">
        <f t="shared" si="33"/>
        <v>207.6</v>
      </c>
      <c r="L199" s="161">
        <f t="shared" si="35"/>
        <v>216</v>
      </c>
      <c r="M199" s="161">
        <f t="shared" si="35"/>
        <v>224.5</v>
      </c>
    </row>
    <row r="200" spans="1:13" ht="26.25" customHeight="1">
      <c r="A200" s="69" t="s">
        <v>92</v>
      </c>
      <c r="B200" s="70">
        <f t="shared" si="29"/>
        <v>935</v>
      </c>
      <c r="C200" s="71" t="s">
        <v>17</v>
      </c>
      <c r="D200" s="71" t="s">
        <v>30</v>
      </c>
      <c r="E200" s="72">
        <v>89</v>
      </c>
      <c r="F200" s="73">
        <v>1</v>
      </c>
      <c r="G200" s="74" t="s">
        <v>110</v>
      </c>
      <c r="H200" s="73" t="s">
        <v>119</v>
      </c>
      <c r="I200" s="73">
        <v>310</v>
      </c>
      <c r="J200" s="79"/>
      <c r="K200" s="161">
        <f t="shared" si="33"/>
        <v>207.6</v>
      </c>
      <c r="L200" s="161">
        <f t="shared" si="35"/>
        <v>216</v>
      </c>
      <c r="M200" s="161">
        <f t="shared" si="35"/>
        <v>224.5</v>
      </c>
    </row>
    <row r="201" spans="1:13" ht="25.5" hidden="1">
      <c r="A201" s="90" t="s">
        <v>93</v>
      </c>
      <c r="B201" s="91">
        <f t="shared" si="29"/>
        <v>935</v>
      </c>
      <c r="C201" s="92" t="s">
        <v>17</v>
      </c>
      <c r="D201" s="92" t="s">
        <v>30</v>
      </c>
      <c r="E201" s="93">
        <v>89</v>
      </c>
      <c r="F201" s="79">
        <v>1</v>
      </c>
      <c r="G201" s="94" t="s">
        <v>110</v>
      </c>
      <c r="H201" s="79" t="s">
        <v>119</v>
      </c>
      <c r="I201" s="79">
        <v>312</v>
      </c>
      <c r="J201" s="79"/>
      <c r="K201" s="162">
        <f t="shared" si="33"/>
        <v>207.6</v>
      </c>
      <c r="L201" s="162">
        <f t="shared" si="35"/>
        <v>216</v>
      </c>
      <c r="M201" s="162">
        <f t="shared" si="35"/>
        <v>224.5</v>
      </c>
    </row>
    <row r="202" spans="1:13" ht="51" hidden="1">
      <c r="A202" s="84" t="s">
        <v>94</v>
      </c>
      <c r="B202" s="85">
        <f t="shared" si="29"/>
        <v>935</v>
      </c>
      <c r="C202" s="86" t="s">
        <v>17</v>
      </c>
      <c r="D202" s="86" t="s">
        <v>30</v>
      </c>
      <c r="E202" s="87">
        <v>89</v>
      </c>
      <c r="F202" s="88">
        <v>1</v>
      </c>
      <c r="G202" s="89" t="s">
        <v>110</v>
      </c>
      <c r="H202" s="88" t="s">
        <v>119</v>
      </c>
      <c r="I202" s="88">
        <v>312</v>
      </c>
      <c r="J202" s="88">
        <v>264</v>
      </c>
      <c r="K202" s="163">
        <v>207.6</v>
      </c>
      <c r="L202" s="163">
        <v>216</v>
      </c>
      <c r="M202" s="163">
        <v>224.5</v>
      </c>
    </row>
    <row r="203" spans="1:13" ht="60" hidden="1">
      <c r="A203" s="6" t="s">
        <v>41</v>
      </c>
      <c r="B203" s="70">
        <f t="shared" si="29"/>
        <v>935</v>
      </c>
      <c r="C203" s="71" t="s">
        <v>17</v>
      </c>
      <c r="D203" s="71" t="s">
        <v>30</v>
      </c>
      <c r="E203" s="72">
        <v>89</v>
      </c>
      <c r="F203" s="73">
        <v>1</v>
      </c>
      <c r="G203" s="74" t="s">
        <v>110</v>
      </c>
      <c r="H203" s="73" t="s">
        <v>112</v>
      </c>
      <c r="I203" s="73"/>
      <c r="J203" s="79"/>
      <c r="K203" s="161">
        <f t="shared" si="33"/>
        <v>0</v>
      </c>
      <c r="L203" s="161">
        <f t="shared" si="33"/>
        <v>0</v>
      </c>
      <c r="M203" s="161">
        <f t="shared" si="33"/>
        <v>0</v>
      </c>
    </row>
    <row r="204" spans="1:13" ht="25.5" hidden="1">
      <c r="A204" s="69" t="s">
        <v>91</v>
      </c>
      <c r="B204" s="70">
        <f t="shared" si="29"/>
        <v>935</v>
      </c>
      <c r="C204" s="71" t="s">
        <v>17</v>
      </c>
      <c r="D204" s="71" t="s">
        <v>30</v>
      </c>
      <c r="E204" s="72">
        <v>89</v>
      </c>
      <c r="F204" s="73">
        <v>1</v>
      </c>
      <c r="G204" s="74" t="s">
        <v>110</v>
      </c>
      <c r="H204" s="73" t="s">
        <v>112</v>
      </c>
      <c r="I204" s="73">
        <v>300</v>
      </c>
      <c r="J204" s="79"/>
      <c r="K204" s="161">
        <f t="shared" si="33"/>
        <v>0</v>
      </c>
      <c r="L204" s="161">
        <f t="shared" si="33"/>
        <v>0</v>
      </c>
      <c r="M204" s="161">
        <f t="shared" si="33"/>
        <v>0</v>
      </c>
    </row>
    <row r="205" spans="1:13" ht="24.75" hidden="1" customHeight="1">
      <c r="A205" s="69" t="s">
        <v>92</v>
      </c>
      <c r="B205" s="70">
        <f t="shared" si="29"/>
        <v>935</v>
      </c>
      <c r="C205" s="71" t="s">
        <v>17</v>
      </c>
      <c r="D205" s="71" t="s">
        <v>30</v>
      </c>
      <c r="E205" s="72">
        <v>89</v>
      </c>
      <c r="F205" s="73">
        <v>1</v>
      </c>
      <c r="G205" s="74" t="s">
        <v>110</v>
      </c>
      <c r="H205" s="73" t="s">
        <v>112</v>
      </c>
      <c r="I205" s="73">
        <v>310</v>
      </c>
      <c r="J205" s="79"/>
      <c r="K205" s="161">
        <f t="shared" si="33"/>
        <v>0</v>
      </c>
      <c r="L205" s="161">
        <f t="shared" si="33"/>
        <v>0</v>
      </c>
      <c r="M205" s="161">
        <f t="shared" si="33"/>
        <v>0</v>
      </c>
    </row>
    <row r="206" spans="1:13" ht="25.5" hidden="1">
      <c r="A206" s="90" t="s">
        <v>93</v>
      </c>
      <c r="B206" s="91">
        <f t="shared" si="29"/>
        <v>935</v>
      </c>
      <c r="C206" s="92" t="s">
        <v>17</v>
      </c>
      <c r="D206" s="92" t="s">
        <v>30</v>
      </c>
      <c r="E206" s="93">
        <v>89</v>
      </c>
      <c r="F206" s="79">
        <v>1</v>
      </c>
      <c r="G206" s="94" t="s">
        <v>110</v>
      </c>
      <c r="H206" s="79" t="s">
        <v>112</v>
      </c>
      <c r="I206" s="79">
        <v>312</v>
      </c>
      <c r="J206" s="79"/>
      <c r="K206" s="162">
        <f t="shared" si="33"/>
        <v>0</v>
      </c>
      <c r="L206" s="162">
        <f t="shared" si="33"/>
        <v>0</v>
      </c>
      <c r="M206" s="162">
        <f t="shared" si="33"/>
        <v>0</v>
      </c>
    </row>
    <row r="207" spans="1:13" ht="51" hidden="1">
      <c r="A207" s="84" t="s">
        <v>94</v>
      </c>
      <c r="B207" s="85">
        <f t="shared" si="29"/>
        <v>935</v>
      </c>
      <c r="C207" s="86" t="s">
        <v>17</v>
      </c>
      <c r="D207" s="86" t="s">
        <v>30</v>
      </c>
      <c r="E207" s="87">
        <v>89</v>
      </c>
      <c r="F207" s="88">
        <v>1</v>
      </c>
      <c r="G207" s="89" t="s">
        <v>110</v>
      </c>
      <c r="H207" s="88" t="s">
        <v>112</v>
      </c>
      <c r="I207" s="88">
        <v>312</v>
      </c>
      <c r="J207" s="88">
        <v>264</v>
      </c>
      <c r="K207" s="163"/>
      <c r="L207" s="163">
        <v>0</v>
      </c>
      <c r="M207" s="163">
        <v>0</v>
      </c>
    </row>
    <row r="208" spans="1:13" ht="0.75" hidden="1" customHeight="1">
      <c r="A208" s="95" t="s">
        <v>95</v>
      </c>
      <c r="B208" s="96">
        <f t="shared" si="29"/>
        <v>935</v>
      </c>
      <c r="C208" s="97">
        <v>13</v>
      </c>
      <c r="D208" s="98"/>
      <c r="E208" s="97"/>
      <c r="F208" s="97"/>
      <c r="G208" s="98"/>
      <c r="H208" s="97"/>
      <c r="I208" s="97"/>
      <c r="J208" s="99"/>
      <c r="K208" s="164">
        <f t="shared" ref="K208:K214" si="36">K209</f>
        <v>0</v>
      </c>
      <c r="L208" s="164">
        <f t="shared" ref="L208:M214" si="37">L209</f>
        <v>0</v>
      </c>
      <c r="M208" s="164">
        <f t="shared" si="37"/>
        <v>0</v>
      </c>
    </row>
    <row r="209" spans="1:13" ht="28.5" hidden="1" customHeight="1">
      <c r="A209" s="95" t="s">
        <v>96</v>
      </c>
      <c r="B209" s="96">
        <f t="shared" si="29"/>
        <v>935</v>
      </c>
      <c r="C209" s="97">
        <v>13</v>
      </c>
      <c r="D209" s="98" t="s">
        <v>30</v>
      </c>
      <c r="E209" s="97"/>
      <c r="F209" s="97"/>
      <c r="G209" s="98"/>
      <c r="H209" s="97"/>
      <c r="I209" s="97"/>
      <c r="J209" s="99"/>
      <c r="K209" s="164">
        <f t="shared" si="36"/>
        <v>0</v>
      </c>
      <c r="L209" s="164">
        <f t="shared" si="37"/>
        <v>0</v>
      </c>
      <c r="M209" s="164">
        <f t="shared" si="37"/>
        <v>0</v>
      </c>
    </row>
    <row r="210" spans="1:13" ht="38.25" hidden="1">
      <c r="A210" s="69" t="s">
        <v>66</v>
      </c>
      <c r="B210" s="70">
        <f t="shared" si="29"/>
        <v>935</v>
      </c>
      <c r="C210" s="72">
        <v>13</v>
      </c>
      <c r="D210" s="71" t="s">
        <v>30</v>
      </c>
      <c r="E210" s="72" t="s">
        <v>107</v>
      </c>
      <c r="F210" s="73" t="s">
        <v>109</v>
      </c>
      <c r="G210" s="74"/>
      <c r="H210" s="73"/>
      <c r="I210" s="73"/>
      <c r="J210" s="79"/>
      <c r="K210" s="161">
        <f t="shared" si="36"/>
        <v>0</v>
      </c>
      <c r="L210" s="161">
        <f t="shared" si="37"/>
        <v>0</v>
      </c>
      <c r="M210" s="161">
        <f t="shared" si="37"/>
        <v>0</v>
      </c>
    </row>
    <row r="211" spans="1:13" ht="51" hidden="1">
      <c r="A211" s="69" t="s">
        <v>67</v>
      </c>
      <c r="B211" s="70">
        <f t="shared" si="29"/>
        <v>935</v>
      </c>
      <c r="C211" s="72">
        <v>13</v>
      </c>
      <c r="D211" s="71" t="s">
        <v>30</v>
      </c>
      <c r="E211" s="72">
        <v>89</v>
      </c>
      <c r="F211" s="73">
        <v>1</v>
      </c>
      <c r="G211" s="74"/>
      <c r="H211" s="73"/>
      <c r="I211" s="73"/>
      <c r="J211" s="79"/>
      <c r="K211" s="161">
        <f t="shared" si="36"/>
        <v>0</v>
      </c>
      <c r="L211" s="161">
        <f t="shared" si="37"/>
        <v>0</v>
      </c>
      <c r="M211" s="161">
        <f t="shared" si="37"/>
        <v>0</v>
      </c>
    </row>
    <row r="212" spans="1:13" ht="25.5" hidden="1">
      <c r="A212" s="69" t="s">
        <v>97</v>
      </c>
      <c r="B212" s="70">
        <f t="shared" si="29"/>
        <v>935</v>
      </c>
      <c r="C212" s="72">
        <v>13</v>
      </c>
      <c r="D212" s="71" t="s">
        <v>30</v>
      </c>
      <c r="E212" s="72" t="s">
        <v>107</v>
      </c>
      <c r="F212" s="73" t="s">
        <v>8</v>
      </c>
      <c r="G212" s="74" t="s">
        <v>110</v>
      </c>
      <c r="H212" s="73" t="s">
        <v>120</v>
      </c>
      <c r="I212" s="73"/>
      <c r="J212" s="79"/>
      <c r="K212" s="161">
        <f t="shared" si="36"/>
        <v>0</v>
      </c>
      <c r="L212" s="161">
        <f t="shared" si="37"/>
        <v>0</v>
      </c>
      <c r="M212" s="161">
        <f t="shared" si="37"/>
        <v>0</v>
      </c>
    </row>
    <row r="213" spans="1:13" ht="25.5" hidden="1">
      <c r="A213" s="69" t="s">
        <v>98</v>
      </c>
      <c r="B213" s="70">
        <f t="shared" si="29"/>
        <v>935</v>
      </c>
      <c r="C213" s="72">
        <v>13</v>
      </c>
      <c r="D213" s="71" t="s">
        <v>30</v>
      </c>
      <c r="E213" s="72" t="s">
        <v>107</v>
      </c>
      <c r="F213" s="73" t="s">
        <v>8</v>
      </c>
      <c r="G213" s="74" t="s">
        <v>110</v>
      </c>
      <c r="H213" s="73" t="s">
        <v>120</v>
      </c>
      <c r="I213" s="73" t="s">
        <v>129</v>
      </c>
      <c r="J213" s="79"/>
      <c r="K213" s="161">
        <f t="shared" si="36"/>
        <v>0</v>
      </c>
      <c r="L213" s="161">
        <f t="shared" si="37"/>
        <v>0</v>
      </c>
      <c r="M213" s="161">
        <f t="shared" si="37"/>
        <v>0</v>
      </c>
    </row>
    <row r="214" spans="1:13" ht="13.5" hidden="1" customHeight="1">
      <c r="A214" s="69" t="s">
        <v>99</v>
      </c>
      <c r="B214" s="70">
        <f t="shared" si="29"/>
        <v>935</v>
      </c>
      <c r="C214" s="72">
        <v>13</v>
      </c>
      <c r="D214" s="71" t="s">
        <v>30</v>
      </c>
      <c r="E214" s="72" t="s">
        <v>107</v>
      </c>
      <c r="F214" s="73" t="s">
        <v>8</v>
      </c>
      <c r="G214" s="74" t="s">
        <v>110</v>
      </c>
      <c r="H214" s="73" t="s">
        <v>120</v>
      </c>
      <c r="I214" s="73" t="s">
        <v>130</v>
      </c>
      <c r="J214" s="79"/>
      <c r="K214" s="161">
        <f t="shared" si="36"/>
        <v>0</v>
      </c>
      <c r="L214" s="161">
        <f t="shared" si="37"/>
        <v>0</v>
      </c>
      <c r="M214" s="161">
        <f t="shared" si="37"/>
        <v>0</v>
      </c>
    </row>
    <row r="215" spans="1:13" ht="25.5" hidden="1">
      <c r="A215" s="132" t="s">
        <v>100</v>
      </c>
      <c r="B215" s="85">
        <f t="shared" si="29"/>
        <v>935</v>
      </c>
      <c r="C215" s="133">
        <v>13</v>
      </c>
      <c r="D215" s="134" t="s">
        <v>30</v>
      </c>
      <c r="E215" s="133" t="s">
        <v>107</v>
      </c>
      <c r="F215" s="135" t="s">
        <v>8</v>
      </c>
      <c r="G215" s="136" t="s">
        <v>110</v>
      </c>
      <c r="H215" s="135" t="s">
        <v>120</v>
      </c>
      <c r="I215" s="135" t="s">
        <v>130</v>
      </c>
      <c r="J215" s="135">
        <v>231</v>
      </c>
      <c r="K215" s="165"/>
      <c r="L215" s="165"/>
      <c r="M215" s="165"/>
    </row>
    <row r="216" spans="1:13">
      <c r="A216" s="137" t="s">
        <v>223</v>
      </c>
      <c r="B216" s="145">
        <f t="shared" si="29"/>
        <v>935</v>
      </c>
      <c r="C216" s="138">
        <v>99</v>
      </c>
      <c r="D216" s="138"/>
      <c r="E216" s="138"/>
      <c r="F216" s="139"/>
      <c r="G216" s="139"/>
      <c r="H216" s="139"/>
      <c r="I216" s="139"/>
      <c r="J216" s="152"/>
      <c r="K216" s="166">
        <f t="shared" ref="K216:K222" si="38">K217</f>
        <v>0</v>
      </c>
      <c r="L216" s="166">
        <f t="shared" ref="L216:M222" si="39">L217</f>
        <v>33.799999999999997</v>
      </c>
      <c r="M216" s="166">
        <f t="shared" si="39"/>
        <v>69.7</v>
      </c>
    </row>
    <row r="217" spans="1:13">
      <c r="A217" s="146" t="s">
        <v>223</v>
      </c>
      <c r="B217" s="145">
        <f t="shared" si="29"/>
        <v>935</v>
      </c>
      <c r="C217" s="140" t="s">
        <v>224</v>
      </c>
      <c r="D217" s="140" t="s">
        <v>224</v>
      </c>
      <c r="E217" s="138"/>
      <c r="F217" s="139"/>
      <c r="G217" s="139"/>
      <c r="H217" s="139"/>
      <c r="I217" s="139"/>
      <c r="J217" s="152"/>
      <c r="K217" s="166">
        <f t="shared" si="38"/>
        <v>0</v>
      </c>
      <c r="L217" s="166">
        <f t="shared" si="39"/>
        <v>33.799999999999997</v>
      </c>
      <c r="M217" s="166">
        <f t="shared" si="39"/>
        <v>69.7</v>
      </c>
    </row>
    <row r="218" spans="1:13" ht="78" customHeight="1">
      <c r="A218" s="147" t="str">
        <f>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18" s="145">
        <f t="shared" si="29"/>
        <v>935</v>
      </c>
      <c r="C218" s="142" t="s">
        <v>224</v>
      </c>
      <c r="D218" s="142" t="s">
        <v>224</v>
      </c>
      <c r="E218" s="142" t="s">
        <v>106</v>
      </c>
      <c r="F218" s="73" t="s">
        <v>109</v>
      </c>
      <c r="G218" s="139"/>
      <c r="H218" s="139"/>
      <c r="I218" s="139"/>
      <c r="J218" s="152"/>
      <c r="K218" s="161">
        <f t="shared" si="38"/>
        <v>0</v>
      </c>
      <c r="L218" s="161">
        <f t="shared" si="39"/>
        <v>33.799999999999997</v>
      </c>
      <c r="M218" s="161">
        <f t="shared" si="39"/>
        <v>69.7</v>
      </c>
    </row>
    <row r="219" spans="1:13" ht="65.25" customHeight="1">
      <c r="A219" s="137" t="str">
        <f>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219" s="145">
        <f t="shared" si="29"/>
        <v>935</v>
      </c>
      <c r="C219" s="142" t="s">
        <v>224</v>
      </c>
      <c r="D219" s="142" t="s">
        <v>224</v>
      </c>
      <c r="E219" s="142" t="s">
        <v>106</v>
      </c>
      <c r="F219" s="73" t="s">
        <v>8</v>
      </c>
      <c r="G219" s="72"/>
      <c r="H219" s="72"/>
      <c r="I219" s="72"/>
      <c r="J219" s="93"/>
      <c r="K219" s="167">
        <f t="shared" si="38"/>
        <v>0</v>
      </c>
      <c r="L219" s="167">
        <f t="shared" si="39"/>
        <v>33.799999999999997</v>
      </c>
      <c r="M219" s="167">
        <f t="shared" si="39"/>
        <v>69.7</v>
      </c>
    </row>
    <row r="220" spans="1:13">
      <c r="A220" s="137" t="s">
        <v>223</v>
      </c>
      <c r="B220" s="145">
        <f t="shared" si="29"/>
        <v>935</v>
      </c>
      <c r="C220" s="138" t="s">
        <v>224</v>
      </c>
      <c r="D220" s="138" t="s">
        <v>224</v>
      </c>
      <c r="E220" s="138" t="s">
        <v>106</v>
      </c>
      <c r="F220" s="139" t="s">
        <v>8</v>
      </c>
      <c r="G220" s="141" t="s">
        <v>110</v>
      </c>
      <c r="H220" s="141" t="s">
        <v>225</v>
      </c>
      <c r="I220" s="139"/>
      <c r="J220" s="152"/>
      <c r="K220" s="166">
        <f t="shared" si="38"/>
        <v>0</v>
      </c>
      <c r="L220" s="166">
        <f t="shared" si="39"/>
        <v>33.799999999999997</v>
      </c>
      <c r="M220" s="166">
        <f t="shared" si="39"/>
        <v>69.7</v>
      </c>
    </row>
    <row r="221" spans="1:13" ht="13.5" customHeight="1">
      <c r="A221" s="143" t="s">
        <v>57</v>
      </c>
      <c r="B221" s="144">
        <f t="shared" si="29"/>
        <v>935</v>
      </c>
      <c r="C221" s="138" t="s">
        <v>224</v>
      </c>
      <c r="D221" s="138" t="s">
        <v>224</v>
      </c>
      <c r="E221" s="138" t="s">
        <v>106</v>
      </c>
      <c r="F221" s="139" t="s">
        <v>8</v>
      </c>
      <c r="G221" s="141" t="s">
        <v>110</v>
      </c>
      <c r="H221" s="141" t="s">
        <v>225</v>
      </c>
      <c r="I221" s="148" t="s">
        <v>125</v>
      </c>
      <c r="J221" s="153"/>
      <c r="K221" s="168">
        <f t="shared" si="38"/>
        <v>0</v>
      </c>
      <c r="L221" s="168">
        <f t="shared" si="39"/>
        <v>33.799999999999997</v>
      </c>
      <c r="M221" s="168">
        <f t="shared" si="39"/>
        <v>69.7</v>
      </c>
    </row>
    <row r="222" spans="1:13" ht="11.25" customHeight="1">
      <c r="A222" s="137" t="s">
        <v>68</v>
      </c>
      <c r="B222" s="145">
        <f t="shared" si="29"/>
        <v>935</v>
      </c>
      <c r="C222" s="138" t="s">
        <v>224</v>
      </c>
      <c r="D222" s="138" t="s">
        <v>224</v>
      </c>
      <c r="E222" s="138" t="s">
        <v>106</v>
      </c>
      <c r="F222" s="139" t="s">
        <v>8</v>
      </c>
      <c r="G222" s="139" t="s">
        <v>110</v>
      </c>
      <c r="H222" s="139" t="s">
        <v>225</v>
      </c>
      <c r="I222" s="141" t="s">
        <v>226</v>
      </c>
      <c r="J222" s="152"/>
      <c r="K222" s="166">
        <f t="shared" si="38"/>
        <v>0</v>
      </c>
      <c r="L222" s="166">
        <f t="shared" si="39"/>
        <v>33.799999999999997</v>
      </c>
      <c r="M222" s="166">
        <f t="shared" si="39"/>
        <v>69.7</v>
      </c>
    </row>
    <row r="223" spans="1:13" ht="25.5" hidden="1">
      <c r="A223" s="84" t="s">
        <v>69</v>
      </c>
      <c r="B223" s="149">
        <f t="shared" si="29"/>
        <v>935</v>
      </c>
      <c r="C223" s="150" t="s">
        <v>224</v>
      </c>
      <c r="D223" s="150" t="s">
        <v>224</v>
      </c>
      <c r="E223" s="150" t="s">
        <v>106</v>
      </c>
      <c r="F223" s="150" t="s">
        <v>8</v>
      </c>
      <c r="G223" s="150" t="s">
        <v>110</v>
      </c>
      <c r="H223" s="150" t="s">
        <v>225</v>
      </c>
      <c r="I223" s="151" t="s">
        <v>226</v>
      </c>
      <c r="J223" s="151" t="s">
        <v>126</v>
      </c>
      <c r="K223" s="169"/>
      <c r="L223" s="169">
        <v>33.799999999999997</v>
      </c>
      <c r="M223" s="169">
        <v>69.7</v>
      </c>
    </row>
  </sheetData>
  <mergeCells count="12">
    <mergeCell ref="I1:M1"/>
    <mergeCell ref="I2:M2"/>
    <mergeCell ref="A3:M3"/>
    <mergeCell ref="I4:M4"/>
    <mergeCell ref="E5:H6"/>
    <mergeCell ref="I5:I6"/>
    <mergeCell ref="K5:M5"/>
    <mergeCell ref="J5:J6"/>
    <mergeCell ref="A5:A6"/>
    <mergeCell ref="B5:B6"/>
    <mergeCell ref="C5:C6"/>
    <mergeCell ref="D5:D6"/>
  </mergeCells>
  <phoneticPr fontId="0" type="noConversion"/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141"/>
  <sheetViews>
    <sheetView view="pageBreakPreview" topLeftCell="A25" zoomScaleNormal="110" zoomScaleSheetLayoutView="100" workbookViewId="0">
      <selection activeCell="H82" sqref="H82"/>
    </sheetView>
  </sheetViews>
  <sheetFormatPr defaultRowHeight="12.75"/>
  <cols>
    <col min="1" max="1" width="43" customWidth="1"/>
    <col min="2" max="2" width="4.1640625" customWidth="1"/>
    <col min="3" max="3" width="5.5" customWidth="1"/>
    <col min="4" max="6" width="4.1640625" customWidth="1"/>
    <col min="7" max="7" width="6.33203125" customWidth="1"/>
    <col min="8" max="8" width="4.1640625" customWidth="1"/>
    <col min="9" max="11" width="14" customWidth="1"/>
  </cols>
  <sheetData>
    <row r="1" spans="1:11">
      <c r="H1" s="217" t="s">
        <v>140</v>
      </c>
      <c r="I1" s="218"/>
      <c r="J1" s="218"/>
      <c r="K1" s="218"/>
    </row>
    <row r="2" spans="1:11" ht="92.25" customHeight="1">
      <c r="A2" s="1" t="s">
        <v>0</v>
      </c>
      <c r="B2" s="1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13" t="str">
        <f ca="1"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2024 год и на плановый период 2025 и 2026 годов»</v>
      </c>
      <c r="I2" s="214"/>
      <c r="J2" s="214"/>
      <c r="K2" s="214"/>
    </row>
    <row r="3" spans="1:11" ht="111" customHeight="1">
      <c r="A3" s="215" t="s">
        <v>276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</row>
    <row r="4" spans="1:11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216" t="s">
        <v>1</v>
      </c>
      <c r="I4" s="216"/>
      <c r="J4" s="216"/>
      <c r="K4" s="216"/>
    </row>
    <row r="5" spans="1:11" ht="20.45" customHeight="1">
      <c r="A5" s="208" t="s">
        <v>2</v>
      </c>
      <c r="B5" s="208" t="s">
        <v>3</v>
      </c>
      <c r="C5" s="208" t="s">
        <v>4</v>
      </c>
      <c r="D5" s="208" t="s">
        <v>5</v>
      </c>
      <c r="E5" s="208"/>
      <c r="F5" s="208"/>
      <c r="G5" s="208"/>
      <c r="H5" s="208" t="s">
        <v>6</v>
      </c>
      <c r="I5" s="208" t="s">
        <v>7</v>
      </c>
      <c r="J5" s="208"/>
      <c r="K5" s="208"/>
    </row>
    <row r="6" spans="1:11" ht="16.7" customHeight="1">
      <c r="A6" s="208" t="s">
        <v>0</v>
      </c>
      <c r="B6" s="208" t="s">
        <v>0</v>
      </c>
      <c r="C6" s="208" t="s">
        <v>0</v>
      </c>
      <c r="D6" s="208" t="s">
        <v>0</v>
      </c>
      <c r="E6" s="208"/>
      <c r="F6" s="208"/>
      <c r="G6" s="208"/>
      <c r="H6" s="208" t="s">
        <v>0</v>
      </c>
      <c r="I6" s="27" t="s">
        <v>29</v>
      </c>
      <c r="J6" s="27" t="s">
        <v>252</v>
      </c>
      <c r="K6" s="27" t="s">
        <v>280</v>
      </c>
    </row>
    <row r="7" spans="1:11" ht="13.7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4" t="s">
        <v>17</v>
      </c>
      <c r="K7" s="4" t="s">
        <v>18</v>
      </c>
    </row>
    <row r="8" spans="1:11" ht="14.45" customHeight="1">
      <c r="A8" s="5" t="s">
        <v>19</v>
      </c>
      <c r="B8" s="66" t="s">
        <v>0</v>
      </c>
      <c r="C8" s="66" t="s">
        <v>0</v>
      </c>
      <c r="D8" s="66" t="s">
        <v>0</v>
      </c>
      <c r="E8" s="66" t="s">
        <v>0</v>
      </c>
      <c r="F8" s="66" t="s">
        <v>0</v>
      </c>
      <c r="G8" s="66" t="s">
        <v>0</v>
      </c>
      <c r="H8" s="66" t="s">
        <v>0</v>
      </c>
      <c r="I8" s="7">
        <f>I9+I51+I67+I80+I118+I128+I135+I60</f>
        <v>2144.6</v>
      </c>
      <c r="J8" s="7">
        <f>J9+J51+J67+J80+J118+J128+J135+J60</f>
        <v>1778.3999999999999</v>
      </c>
      <c r="K8" s="7">
        <f>K9+K51+K67+K80+K118+K128+K135+K60</f>
        <v>1838.3000000000002</v>
      </c>
    </row>
    <row r="9" spans="1:11">
      <c r="A9" s="8" t="s">
        <v>32</v>
      </c>
      <c r="B9" s="102" t="s">
        <v>30</v>
      </c>
      <c r="C9" s="102"/>
      <c r="D9" s="102"/>
      <c r="E9" s="102"/>
      <c r="F9" s="102"/>
      <c r="G9" s="102"/>
      <c r="H9" s="102"/>
      <c r="I9" s="107">
        <f>I10+I19+I41+I46</f>
        <v>1292.8</v>
      </c>
      <c r="J9" s="107">
        <f>J10+J19+J41+J46</f>
        <v>980.80000000000007</v>
      </c>
      <c r="K9" s="107">
        <f>K10+K19+K41+K46</f>
        <v>962.90000000000009</v>
      </c>
    </row>
    <row r="10" spans="1:11" ht="36">
      <c r="A10" s="101" t="s">
        <v>33</v>
      </c>
      <c r="B10" s="102" t="s">
        <v>30</v>
      </c>
      <c r="C10" s="102" t="s">
        <v>31</v>
      </c>
      <c r="D10" s="102"/>
      <c r="E10" s="102"/>
      <c r="F10" s="102"/>
      <c r="G10" s="102"/>
      <c r="H10" s="102"/>
      <c r="I10" s="107">
        <f t="shared" ref="I10:K11" si="0">I11</f>
        <v>403.6</v>
      </c>
      <c r="J10" s="107">
        <f t="shared" si="0"/>
        <v>377.6</v>
      </c>
      <c r="K10" s="107">
        <f t="shared" si="0"/>
        <v>377.6</v>
      </c>
    </row>
    <row r="11" spans="1:11" ht="47.25" customHeight="1">
      <c r="A11" s="6" t="str">
        <f ca="1">'Приложение 2'!$A$12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1" s="66" t="s">
        <v>30</v>
      </c>
      <c r="C11" s="66" t="s">
        <v>31</v>
      </c>
      <c r="D11" s="66" t="s">
        <v>106</v>
      </c>
      <c r="E11" s="66" t="s">
        <v>109</v>
      </c>
      <c r="F11" s="66"/>
      <c r="G11" s="66"/>
      <c r="H11" s="66"/>
      <c r="I11" s="10">
        <f t="shared" si="0"/>
        <v>403.6</v>
      </c>
      <c r="J11" s="10">
        <f t="shared" si="0"/>
        <v>377.6</v>
      </c>
      <c r="K11" s="10">
        <f t="shared" si="0"/>
        <v>377.6</v>
      </c>
    </row>
    <row r="12" spans="1:11" ht="48" customHeight="1">
      <c r="A12" s="6" t="str">
        <f ca="1">'Приложение 2'!$A$13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2" s="66" t="s">
        <v>30</v>
      </c>
      <c r="C12" s="66" t="s">
        <v>31</v>
      </c>
      <c r="D12" s="66" t="s">
        <v>106</v>
      </c>
      <c r="E12" s="66" t="s">
        <v>8</v>
      </c>
      <c r="F12" s="66" t="s">
        <v>110</v>
      </c>
      <c r="G12" s="66"/>
      <c r="H12" s="66"/>
      <c r="I12" s="10">
        <f>I13+I16</f>
        <v>403.6</v>
      </c>
      <c r="J12" s="10">
        <f>J13+J16</f>
        <v>377.6</v>
      </c>
      <c r="K12" s="10">
        <f>K13+K16</f>
        <v>377.6</v>
      </c>
    </row>
    <row r="13" spans="1:11" ht="24">
      <c r="A13" s="6" t="s">
        <v>34</v>
      </c>
      <c r="B13" s="66" t="s">
        <v>30</v>
      </c>
      <c r="C13" s="66" t="s">
        <v>31</v>
      </c>
      <c r="D13" s="66" t="s">
        <v>106</v>
      </c>
      <c r="E13" s="66" t="s">
        <v>8</v>
      </c>
      <c r="F13" s="66" t="s">
        <v>110</v>
      </c>
      <c r="G13" s="66">
        <v>41150</v>
      </c>
      <c r="H13" s="66"/>
      <c r="I13" s="10">
        <f t="shared" ref="I13:K14" si="1">I14</f>
        <v>403.6</v>
      </c>
      <c r="J13" s="10">
        <f t="shared" si="1"/>
        <v>377.6</v>
      </c>
      <c r="K13" s="10">
        <f t="shared" si="1"/>
        <v>377.6</v>
      </c>
    </row>
    <row r="14" spans="1:11" ht="60.75" customHeight="1">
      <c r="A14" s="6" t="s">
        <v>35</v>
      </c>
      <c r="B14" s="66" t="s">
        <v>30</v>
      </c>
      <c r="C14" s="66" t="s">
        <v>31</v>
      </c>
      <c r="D14" s="66" t="s">
        <v>106</v>
      </c>
      <c r="E14" s="66" t="s">
        <v>8</v>
      </c>
      <c r="F14" s="66" t="s">
        <v>110</v>
      </c>
      <c r="G14" s="66">
        <v>41150</v>
      </c>
      <c r="H14" s="66">
        <v>100</v>
      </c>
      <c r="I14" s="10">
        <f t="shared" si="1"/>
        <v>403.6</v>
      </c>
      <c r="J14" s="10">
        <f t="shared" si="1"/>
        <v>377.6</v>
      </c>
      <c r="K14" s="10">
        <f t="shared" si="1"/>
        <v>377.6</v>
      </c>
    </row>
    <row r="15" spans="1:11" ht="23.25" customHeight="1">
      <c r="A15" s="6" t="s">
        <v>36</v>
      </c>
      <c r="B15" s="66" t="s">
        <v>30</v>
      </c>
      <c r="C15" s="66" t="s">
        <v>31</v>
      </c>
      <c r="D15" s="66" t="s">
        <v>106</v>
      </c>
      <c r="E15" s="66" t="s">
        <v>8</v>
      </c>
      <c r="F15" s="66" t="s">
        <v>110</v>
      </c>
      <c r="G15" s="66">
        <v>41150</v>
      </c>
      <c r="H15" s="66">
        <v>120</v>
      </c>
      <c r="I15" s="10">
        <f ca="1">'Приложение 2'!K16</f>
        <v>403.6</v>
      </c>
      <c r="J15" s="10">
        <f ca="1">'Приложение 2'!L16</f>
        <v>377.6</v>
      </c>
      <c r="K15" s="10">
        <f ca="1">'Приложение 2'!M16</f>
        <v>377.6</v>
      </c>
    </row>
    <row r="16" spans="1:11" ht="0.75" hidden="1" customHeight="1">
      <c r="A16" s="6" t="s">
        <v>41</v>
      </c>
      <c r="B16" s="66" t="s">
        <v>30</v>
      </c>
      <c r="C16" s="66" t="s">
        <v>31</v>
      </c>
      <c r="D16" s="66" t="s">
        <v>106</v>
      </c>
      <c r="E16" s="66" t="s">
        <v>8</v>
      </c>
      <c r="F16" s="66" t="s">
        <v>110</v>
      </c>
      <c r="G16" s="66" t="s">
        <v>112</v>
      </c>
      <c r="H16" s="66"/>
      <c r="I16" s="10">
        <f t="shared" ref="I16:K17" si="2">I17</f>
        <v>0</v>
      </c>
      <c r="J16" s="10">
        <f t="shared" si="2"/>
        <v>0</v>
      </c>
      <c r="K16" s="10">
        <f t="shared" si="2"/>
        <v>0</v>
      </c>
    </row>
    <row r="17" spans="1:11" ht="59.25" hidden="1" customHeight="1">
      <c r="A17" s="9" t="s">
        <v>35</v>
      </c>
      <c r="B17" s="66" t="s">
        <v>30</v>
      </c>
      <c r="C17" s="66" t="s">
        <v>31</v>
      </c>
      <c r="D17" s="66" t="s">
        <v>106</v>
      </c>
      <c r="E17" s="66" t="s">
        <v>8</v>
      </c>
      <c r="F17" s="66" t="s">
        <v>110</v>
      </c>
      <c r="G17" s="105" t="s">
        <v>112</v>
      </c>
      <c r="H17" s="66" t="s">
        <v>121</v>
      </c>
      <c r="I17" s="10">
        <f t="shared" si="2"/>
        <v>0</v>
      </c>
      <c r="J17" s="10">
        <f t="shared" si="2"/>
        <v>0</v>
      </c>
      <c r="K17" s="10">
        <f t="shared" si="2"/>
        <v>0</v>
      </c>
    </row>
    <row r="18" spans="1:11" ht="24" hidden="1">
      <c r="A18" s="6" t="s">
        <v>36</v>
      </c>
      <c r="B18" s="66" t="s">
        <v>30</v>
      </c>
      <c r="C18" s="66" t="s">
        <v>31</v>
      </c>
      <c r="D18" s="66" t="s">
        <v>106</v>
      </c>
      <c r="E18" s="66" t="s">
        <v>8</v>
      </c>
      <c r="F18" s="66" t="s">
        <v>110</v>
      </c>
      <c r="G18" s="105" t="s">
        <v>112</v>
      </c>
      <c r="H18" s="66" t="s">
        <v>122</v>
      </c>
      <c r="I18" s="10">
        <f ca="1">'Приложение 2'!K23</f>
        <v>0</v>
      </c>
      <c r="J18" s="10">
        <f ca="1">'Приложение 2'!L23</f>
        <v>0</v>
      </c>
      <c r="K18" s="10">
        <f ca="1">'Приложение 2'!M23</f>
        <v>0</v>
      </c>
    </row>
    <row r="19" spans="1:11" ht="48">
      <c r="A19" s="6" t="s">
        <v>281</v>
      </c>
      <c r="B19" s="102" t="s">
        <v>30</v>
      </c>
      <c r="C19" s="102" t="s">
        <v>101</v>
      </c>
      <c r="D19" s="102"/>
      <c r="E19" s="102"/>
      <c r="F19" s="102"/>
      <c r="G19" s="108"/>
      <c r="H19" s="102"/>
      <c r="I19" s="107">
        <f t="shared" ref="I19:K20" si="3">I20</f>
        <v>887.19999999999993</v>
      </c>
      <c r="J19" s="107">
        <f t="shared" si="3"/>
        <v>601.20000000000005</v>
      </c>
      <c r="K19" s="107">
        <f t="shared" si="3"/>
        <v>583.30000000000007</v>
      </c>
    </row>
    <row r="20" spans="1:11" ht="52.5" customHeight="1">
      <c r="A20" s="6" t="str">
        <f ca="1">'Приложение 2'!$A$29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0" s="66" t="s">
        <v>30</v>
      </c>
      <c r="C20" s="66" t="s">
        <v>101</v>
      </c>
      <c r="D20" s="66">
        <v>65</v>
      </c>
      <c r="E20" s="66">
        <v>0</v>
      </c>
      <c r="F20" s="66"/>
      <c r="G20" s="105"/>
      <c r="H20" s="66"/>
      <c r="I20" s="10">
        <f t="shared" si="3"/>
        <v>887.19999999999993</v>
      </c>
      <c r="J20" s="10">
        <f t="shared" si="3"/>
        <v>601.20000000000005</v>
      </c>
      <c r="K20" s="10">
        <f t="shared" si="3"/>
        <v>583.30000000000007</v>
      </c>
    </row>
    <row r="21" spans="1:11" ht="51.75" customHeight="1">
      <c r="A21" s="6" t="str">
        <f ca="1">'Приложение 2'!$A$30</f>
        <v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v>
      </c>
      <c r="B21" s="66" t="s">
        <v>30</v>
      </c>
      <c r="C21" s="66" t="s">
        <v>101</v>
      </c>
      <c r="D21" s="66">
        <v>65</v>
      </c>
      <c r="E21" s="66">
        <v>2</v>
      </c>
      <c r="F21" s="66" t="s">
        <v>110</v>
      </c>
      <c r="G21" s="105"/>
      <c r="H21" s="66"/>
      <c r="I21" s="10">
        <f>I22+I25+I33+I38</f>
        <v>887.19999999999993</v>
      </c>
      <c r="J21" s="10">
        <f>J22+J25+J33+J38</f>
        <v>601.20000000000005</v>
      </c>
      <c r="K21" s="10">
        <f>K22+K25+K33+K38</f>
        <v>583.30000000000007</v>
      </c>
    </row>
    <row r="22" spans="1:11" ht="24">
      <c r="A22" s="6" t="s">
        <v>43</v>
      </c>
      <c r="B22" s="66" t="s">
        <v>30</v>
      </c>
      <c r="C22" s="66" t="s">
        <v>101</v>
      </c>
      <c r="D22" s="66">
        <v>65</v>
      </c>
      <c r="E22" s="66">
        <v>2</v>
      </c>
      <c r="F22" s="66" t="s">
        <v>110</v>
      </c>
      <c r="G22" s="105">
        <v>41110</v>
      </c>
      <c r="H22" s="66"/>
      <c r="I22" s="10">
        <f t="shared" ref="I22:K23" si="4">I23</f>
        <v>611.9</v>
      </c>
      <c r="J22" s="10">
        <f t="shared" si="4"/>
        <v>481.7</v>
      </c>
      <c r="K22" s="10">
        <f t="shared" si="4"/>
        <v>481.7</v>
      </c>
    </row>
    <row r="23" spans="1:11" ht="58.5" customHeight="1">
      <c r="A23" s="6" t="s">
        <v>35</v>
      </c>
      <c r="B23" s="66" t="s">
        <v>30</v>
      </c>
      <c r="C23" s="66" t="s">
        <v>101</v>
      </c>
      <c r="D23" s="66">
        <v>65</v>
      </c>
      <c r="E23" s="66">
        <v>2</v>
      </c>
      <c r="F23" s="66" t="s">
        <v>110</v>
      </c>
      <c r="G23" s="105">
        <v>41110</v>
      </c>
      <c r="H23" s="66">
        <v>100</v>
      </c>
      <c r="I23" s="10">
        <f t="shared" si="4"/>
        <v>611.9</v>
      </c>
      <c r="J23" s="10">
        <f t="shared" si="4"/>
        <v>481.7</v>
      </c>
      <c r="K23" s="10">
        <f t="shared" si="4"/>
        <v>481.7</v>
      </c>
    </row>
    <row r="24" spans="1:11" ht="24">
      <c r="A24" s="6" t="s">
        <v>36</v>
      </c>
      <c r="B24" s="66" t="s">
        <v>30</v>
      </c>
      <c r="C24" s="66" t="s">
        <v>101</v>
      </c>
      <c r="D24" s="66">
        <v>65</v>
      </c>
      <c r="E24" s="66">
        <v>2</v>
      </c>
      <c r="F24" s="66" t="s">
        <v>110</v>
      </c>
      <c r="G24" s="105">
        <v>41110</v>
      </c>
      <c r="H24" s="66">
        <v>120</v>
      </c>
      <c r="I24" s="10">
        <f ca="1">'Приложение 2'!K33</f>
        <v>611.9</v>
      </c>
      <c r="J24" s="10">
        <f ca="1">'Приложение 2'!L33</f>
        <v>481.7</v>
      </c>
      <c r="K24" s="10">
        <f ca="1">'Приложение 2'!M33</f>
        <v>481.7</v>
      </c>
    </row>
    <row r="25" spans="1:11" ht="24">
      <c r="A25" s="6" t="s">
        <v>44</v>
      </c>
      <c r="B25" s="66" t="s">
        <v>30</v>
      </c>
      <c r="C25" s="66" t="s">
        <v>101</v>
      </c>
      <c r="D25" s="66">
        <v>65</v>
      </c>
      <c r="E25" s="66">
        <v>2</v>
      </c>
      <c r="F25" s="66" t="s">
        <v>110</v>
      </c>
      <c r="G25" s="105" t="s">
        <v>113</v>
      </c>
      <c r="H25" s="66"/>
      <c r="I25" s="10">
        <f ca="1">I26+I28+I30</f>
        <v>274.7</v>
      </c>
      <c r="J25" s="10">
        <f ca="1">J26+J28+J30</f>
        <v>118.89999999999999</v>
      </c>
      <c r="K25" s="10">
        <f ca="1">K26+K28+K30</f>
        <v>101</v>
      </c>
    </row>
    <row r="26" spans="1:11" ht="59.25" customHeight="1">
      <c r="A26" s="6" t="s">
        <v>35</v>
      </c>
      <c r="B26" s="66" t="s">
        <v>30</v>
      </c>
      <c r="C26" s="66" t="s">
        <v>101</v>
      </c>
      <c r="D26" s="66">
        <v>65</v>
      </c>
      <c r="E26" s="66">
        <v>2</v>
      </c>
      <c r="F26" s="66" t="s">
        <v>110</v>
      </c>
      <c r="G26" s="105" t="s">
        <v>113</v>
      </c>
      <c r="H26" s="66">
        <v>100</v>
      </c>
      <c r="I26" s="10">
        <f ca="1">I27</f>
        <v>1.6</v>
      </c>
      <c r="J26" s="10">
        <f ca="1">J27</f>
        <v>1.6</v>
      </c>
      <c r="K26" s="10">
        <f ca="1">K27</f>
        <v>1.6</v>
      </c>
    </row>
    <row r="27" spans="1:11" ht="24">
      <c r="A27" s="9" t="s">
        <v>36</v>
      </c>
      <c r="B27" s="66" t="s">
        <v>30</v>
      </c>
      <c r="C27" s="66" t="s">
        <v>101</v>
      </c>
      <c r="D27" s="66">
        <v>65</v>
      </c>
      <c r="E27" s="66">
        <v>2</v>
      </c>
      <c r="F27" s="66" t="s">
        <v>110</v>
      </c>
      <c r="G27" s="66" t="s">
        <v>113</v>
      </c>
      <c r="H27" s="66">
        <v>120</v>
      </c>
      <c r="I27" s="10">
        <f ca="1">'Приложение 2'!K40</f>
        <v>1.6</v>
      </c>
      <c r="J27" s="10">
        <f ca="1">'Приложение 2'!L40</f>
        <v>1.6</v>
      </c>
      <c r="K27" s="10">
        <f ca="1">'Приложение 2'!M40</f>
        <v>1.6</v>
      </c>
    </row>
    <row r="28" spans="1:11" ht="24">
      <c r="A28" s="6" t="s">
        <v>47</v>
      </c>
      <c r="B28" s="66" t="s">
        <v>30</v>
      </c>
      <c r="C28" s="66" t="s">
        <v>101</v>
      </c>
      <c r="D28" s="66">
        <v>65</v>
      </c>
      <c r="E28" s="66">
        <v>2</v>
      </c>
      <c r="F28" s="66" t="s">
        <v>110</v>
      </c>
      <c r="G28" s="66" t="s">
        <v>113</v>
      </c>
      <c r="H28" s="66">
        <v>200</v>
      </c>
      <c r="I28" s="10">
        <f ca="1">I29</f>
        <v>233.1</v>
      </c>
      <c r="J28" s="10">
        <f ca="1">J29</f>
        <v>97.3</v>
      </c>
      <c r="K28" s="10">
        <f ca="1">K29</f>
        <v>79.400000000000006</v>
      </c>
    </row>
    <row r="29" spans="1:11" ht="36">
      <c r="A29" s="6" t="s">
        <v>48</v>
      </c>
      <c r="B29" s="66" t="s">
        <v>30</v>
      </c>
      <c r="C29" s="66" t="s">
        <v>101</v>
      </c>
      <c r="D29" s="66">
        <v>65</v>
      </c>
      <c r="E29" s="66">
        <v>2</v>
      </c>
      <c r="F29" s="66" t="s">
        <v>110</v>
      </c>
      <c r="G29" s="66" t="s">
        <v>113</v>
      </c>
      <c r="H29" s="66">
        <v>240</v>
      </c>
      <c r="I29" s="10">
        <f ca="1">'Приложение 2'!K44</f>
        <v>233.1</v>
      </c>
      <c r="J29" s="10">
        <f ca="1">'Приложение 2'!L44</f>
        <v>97.3</v>
      </c>
      <c r="K29" s="10">
        <f ca="1">'Приложение 2'!M44</f>
        <v>79.400000000000006</v>
      </c>
    </row>
    <row r="30" spans="1:11">
      <c r="A30" s="6" t="s">
        <v>57</v>
      </c>
      <c r="B30" s="66" t="s">
        <v>30</v>
      </c>
      <c r="C30" s="66" t="s">
        <v>101</v>
      </c>
      <c r="D30" s="66">
        <v>65</v>
      </c>
      <c r="E30" s="66">
        <v>2</v>
      </c>
      <c r="F30" s="66" t="s">
        <v>110</v>
      </c>
      <c r="G30" s="105" t="s">
        <v>113</v>
      </c>
      <c r="H30" s="66">
        <v>800</v>
      </c>
      <c r="I30" s="10">
        <f ca="1">I32+I31</f>
        <v>40</v>
      </c>
      <c r="J30" s="10">
        <f ca="1">J32+J31</f>
        <v>20</v>
      </c>
      <c r="K30" s="10">
        <f ca="1">K32+K31</f>
        <v>20</v>
      </c>
    </row>
    <row r="31" spans="1:11">
      <c r="A31" s="6" t="s">
        <v>271</v>
      </c>
      <c r="B31" s="66" t="s">
        <v>30</v>
      </c>
      <c r="C31" s="66" t="s">
        <v>101</v>
      </c>
      <c r="D31" s="66">
        <v>65</v>
      </c>
      <c r="E31" s="66">
        <v>2</v>
      </c>
      <c r="F31" s="66" t="s">
        <v>110</v>
      </c>
      <c r="G31" s="105" t="s">
        <v>113</v>
      </c>
      <c r="H31" s="66" t="s">
        <v>269</v>
      </c>
      <c r="I31" s="10">
        <f ca="1">'Приложение 2'!K56</f>
        <v>0</v>
      </c>
      <c r="J31" s="10">
        <f ca="1">'Приложение 2'!L56</f>
        <v>0</v>
      </c>
      <c r="K31" s="10">
        <f ca="1">'Приложение 2'!M56</f>
        <v>0</v>
      </c>
    </row>
    <row r="32" spans="1:11">
      <c r="A32" s="6" t="s">
        <v>58</v>
      </c>
      <c r="B32" s="66" t="s">
        <v>30</v>
      </c>
      <c r="C32" s="66" t="s">
        <v>101</v>
      </c>
      <c r="D32" s="66">
        <v>65</v>
      </c>
      <c r="E32" s="66">
        <v>2</v>
      </c>
      <c r="F32" s="66" t="s">
        <v>110</v>
      </c>
      <c r="G32" s="105" t="s">
        <v>113</v>
      </c>
      <c r="H32" s="66">
        <v>850</v>
      </c>
      <c r="I32" s="10">
        <f ca="1">'Приложение 2'!K59</f>
        <v>40</v>
      </c>
      <c r="J32" s="10">
        <f ca="1">'Приложение 2'!L59</f>
        <v>20</v>
      </c>
      <c r="K32" s="10">
        <f ca="1">'Приложение 2'!M59</f>
        <v>20</v>
      </c>
    </row>
    <row r="33" spans="1:11" ht="48" hidden="1">
      <c r="A33" s="6" t="s">
        <v>41</v>
      </c>
      <c r="B33" s="66" t="s">
        <v>30</v>
      </c>
      <c r="C33" s="66" t="s">
        <v>101</v>
      </c>
      <c r="D33" s="66">
        <v>65</v>
      </c>
      <c r="E33" s="66">
        <v>2</v>
      </c>
      <c r="F33" s="66" t="s">
        <v>110</v>
      </c>
      <c r="G33" s="105" t="s">
        <v>112</v>
      </c>
      <c r="H33" s="66"/>
      <c r="I33" s="10">
        <f ca="1">I34+I36</f>
        <v>0</v>
      </c>
      <c r="J33" s="10">
        <f ca="1">J34+J36</f>
        <v>0</v>
      </c>
      <c r="K33" s="10">
        <f ca="1">K34+K36</f>
        <v>0</v>
      </c>
    </row>
    <row r="34" spans="1:11" ht="60" hidden="1" customHeight="1">
      <c r="A34" s="6" t="s">
        <v>35</v>
      </c>
      <c r="B34" s="66" t="s">
        <v>30</v>
      </c>
      <c r="C34" s="66" t="s">
        <v>101</v>
      </c>
      <c r="D34" s="66">
        <v>65</v>
      </c>
      <c r="E34" s="66">
        <v>2</v>
      </c>
      <c r="F34" s="66" t="s">
        <v>110</v>
      </c>
      <c r="G34" s="105" t="s">
        <v>112</v>
      </c>
      <c r="H34" s="66" t="s">
        <v>121</v>
      </c>
      <c r="I34" s="10">
        <f ca="1">I35</f>
        <v>0</v>
      </c>
      <c r="J34" s="10">
        <f ca="1">J35</f>
        <v>0</v>
      </c>
      <c r="K34" s="10">
        <f ca="1">K35</f>
        <v>0</v>
      </c>
    </row>
    <row r="35" spans="1:11" ht="24" hidden="1">
      <c r="A35" s="6" t="s">
        <v>36</v>
      </c>
      <c r="B35" s="66" t="s">
        <v>30</v>
      </c>
      <c r="C35" s="66" t="s">
        <v>101</v>
      </c>
      <c r="D35" s="66">
        <v>65</v>
      </c>
      <c r="E35" s="66">
        <v>2</v>
      </c>
      <c r="F35" s="66" t="s">
        <v>110</v>
      </c>
      <c r="G35" s="105" t="s">
        <v>112</v>
      </c>
      <c r="H35" s="66" t="s">
        <v>122</v>
      </c>
      <c r="I35" s="10">
        <f ca="1">'Приложение 2'!K68</f>
        <v>0</v>
      </c>
      <c r="J35" s="10">
        <f ca="1">'Приложение 2'!L68</f>
        <v>0</v>
      </c>
      <c r="K35" s="10">
        <f ca="1">'Приложение 2'!M68</f>
        <v>0</v>
      </c>
    </row>
    <row r="36" spans="1:11" ht="27.75" hidden="1" customHeight="1">
      <c r="A36" s="6" t="s">
        <v>63</v>
      </c>
      <c r="B36" s="66" t="s">
        <v>30</v>
      </c>
      <c r="C36" s="66" t="s">
        <v>101</v>
      </c>
      <c r="D36" s="66">
        <v>65</v>
      </c>
      <c r="E36" s="66">
        <v>2</v>
      </c>
      <c r="F36" s="66" t="s">
        <v>110</v>
      </c>
      <c r="G36" s="66" t="s">
        <v>112</v>
      </c>
      <c r="H36" s="66">
        <v>200</v>
      </c>
      <c r="I36" s="10">
        <f ca="1">I37</f>
        <v>0</v>
      </c>
      <c r="J36" s="10">
        <f ca="1">J37</f>
        <v>0</v>
      </c>
      <c r="K36" s="10">
        <f ca="1">K37</f>
        <v>0</v>
      </c>
    </row>
    <row r="37" spans="1:11" ht="36" hidden="1">
      <c r="A37" s="6" t="s">
        <v>48</v>
      </c>
      <c r="B37" s="66" t="s">
        <v>30</v>
      </c>
      <c r="C37" s="66" t="s">
        <v>101</v>
      </c>
      <c r="D37" s="66">
        <v>65</v>
      </c>
      <c r="E37" s="66">
        <v>2</v>
      </c>
      <c r="F37" s="66" t="s">
        <v>110</v>
      </c>
      <c r="G37" s="105" t="s">
        <v>112</v>
      </c>
      <c r="H37" s="66">
        <v>240</v>
      </c>
      <c r="I37" s="10">
        <f ca="1">'Приложение 2'!K74</f>
        <v>0</v>
      </c>
      <c r="J37" s="10">
        <f ca="1">'Приложение 2'!L74</f>
        <v>0</v>
      </c>
      <c r="K37" s="10">
        <f ca="1">'Приложение 2'!M74</f>
        <v>0</v>
      </c>
    </row>
    <row r="38" spans="1:11" ht="96">
      <c r="A38" s="6" t="s">
        <v>64</v>
      </c>
      <c r="B38" s="66" t="s">
        <v>30</v>
      </c>
      <c r="C38" s="66" t="s">
        <v>101</v>
      </c>
      <c r="D38" s="66">
        <v>65</v>
      </c>
      <c r="E38" s="66">
        <v>2</v>
      </c>
      <c r="F38" s="66" t="s">
        <v>110</v>
      </c>
      <c r="G38" s="105" t="s">
        <v>114</v>
      </c>
      <c r="H38" s="66"/>
      <c r="I38" s="10">
        <f t="shared" ref="I38:K39" si="5">I39</f>
        <v>0.6</v>
      </c>
      <c r="J38" s="10">
        <f t="shared" si="5"/>
        <v>0.6</v>
      </c>
      <c r="K38" s="10">
        <f t="shared" si="5"/>
        <v>0.6</v>
      </c>
    </row>
    <row r="39" spans="1:11" ht="24">
      <c r="A39" s="6" t="s">
        <v>47</v>
      </c>
      <c r="B39" s="66" t="s">
        <v>30</v>
      </c>
      <c r="C39" s="66" t="s">
        <v>101</v>
      </c>
      <c r="D39" s="66">
        <v>65</v>
      </c>
      <c r="E39" s="66">
        <v>2</v>
      </c>
      <c r="F39" s="66" t="s">
        <v>110</v>
      </c>
      <c r="G39" s="105" t="s">
        <v>114</v>
      </c>
      <c r="H39" s="66">
        <v>200</v>
      </c>
      <c r="I39" s="10">
        <f t="shared" si="5"/>
        <v>0.6</v>
      </c>
      <c r="J39" s="10">
        <f t="shared" si="5"/>
        <v>0.6</v>
      </c>
      <c r="K39" s="10">
        <f t="shared" si="5"/>
        <v>0.6</v>
      </c>
    </row>
    <row r="40" spans="1:11" ht="36">
      <c r="A40" s="6" t="s">
        <v>48</v>
      </c>
      <c r="B40" s="66" t="s">
        <v>30</v>
      </c>
      <c r="C40" s="66" t="s">
        <v>101</v>
      </c>
      <c r="D40" s="66">
        <v>65</v>
      </c>
      <c r="E40" s="66">
        <v>2</v>
      </c>
      <c r="F40" s="66" t="s">
        <v>110</v>
      </c>
      <c r="G40" s="105" t="s">
        <v>114</v>
      </c>
      <c r="H40" s="66">
        <v>240</v>
      </c>
      <c r="I40" s="10">
        <f ca="1">'Приложение 2'!K79</f>
        <v>0.6</v>
      </c>
      <c r="J40" s="10">
        <f ca="1">'Приложение 2'!L79</f>
        <v>0.6</v>
      </c>
      <c r="K40" s="10">
        <f ca="1">'Приложение 2'!M79</f>
        <v>0.6</v>
      </c>
    </row>
    <row r="41" spans="1:11">
      <c r="A41" s="100" t="s">
        <v>65</v>
      </c>
      <c r="B41" s="102" t="s">
        <v>30</v>
      </c>
      <c r="C41" s="102" t="s">
        <v>18</v>
      </c>
      <c r="D41" s="102"/>
      <c r="E41" s="102"/>
      <c r="F41" s="102"/>
      <c r="G41" s="108"/>
      <c r="H41" s="102" t="s">
        <v>0</v>
      </c>
      <c r="I41" s="107">
        <f t="shared" ref="I41:K44" si="6">I42</f>
        <v>1</v>
      </c>
      <c r="J41" s="107">
        <f t="shared" si="6"/>
        <v>1</v>
      </c>
      <c r="K41" s="107">
        <f t="shared" si="6"/>
        <v>1</v>
      </c>
    </row>
    <row r="42" spans="1:11" ht="24">
      <c r="A42" s="6" t="s">
        <v>66</v>
      </c>
      <c r="B42" s="66" t="s">
        <v>30</v>
      </c>
      <c r="C42" s="66" t="s">
        <v>18</v>
      </c>
      <c r="D42" s="66">
        <v>89</v>
      </c>
      <c r="E42" s="66">
        <v>0</v>
      </c>
      <c r="F42" s="66"/>
      <c r="G42" s="66"/>
      <c r="H42" s="66" t="s">
        <v>0</v>
      </c>
      <c r="I42" s="10">
        <f t="shared" si="6"/>
        <v>1</v>
      </c>
      <c r="J42" s="10">
        <f t="shared" si="6"/>
        <v>1</v>
      </c>
      <c r="K42" s="10">
        <f t="shared" si="6"/>
        <v>1</v>
      </c>
    </row>
    <row r="43" spans="1:11" ht="36">
      <c r="A43" s="6" t="s">
        <v>67</v>
      </c>
      <c r="B43" s="66" t="s">
        <v>30</v>
      </c>
      <c r="C43" s="66" t="s">
        <v>18</v>
      </c>
      <c r="D43" s="66">
        <v>89</v>
      </c>
      <c r="E43" s="66">
        <v>1</v>
      </c>
      <c r="F43" s="66" t="s">
        <v>110</v>
      </c>
      <c r="G43" s="66"/>
      <c r="H43" s="66" t="s">
        <v>0</v>
      </c>
      <c r="I43" s="10">
        <f t="shared" si="6"/>
        <v>1</v>
      </c>
      <c r="J43" s="10">
        <f t="shared" si="6"/>
        <v>1</v>
      </c>
      <c r="K43" s="10">
        <f t="shared" si="6"/>
        <v>1</v>
      </c>
    </row>
    <row r="44" spans="1:11" ht="24">
      <c r="A44" s="6" t="str">
        <f ca="1">'Приложение 2'!$A$85</f>
        <v xml:space="preserve">Резервный фонд администрации Шугуровского сельского поселения </v>
      </c>
      <c r="B44" s="66" t="s">
        <v>30</v>
      </c>
      <c r="C44" s="66" t="s">
        <v>18</v>
      </c>
      <c r="D44" s="66">
        <v>89</v>
      </c>
      <c r="E44" s="66">
        <v>1</v>
      </c>
      <c r="F44" s="66" t="s">
        <v>110</v>
      </c>
      <c r="G44" s="105" t="s">
        <v>115</v>
      </c>
      <c r="H44" s="66" t="s">
        <v>0</v>
      </c>
      <c r="I44" s="10">
        <f t="shared" si="6"/>
        <v>1</v>
      </c>
      <c r="J44" s="10">
        <f t="shared" si="6"/>
        <v>1</v>
      </c>
      <c r="K44" s="10">
        <f t="shared" si="6"/>
        <v>1</v>
      </c>
    </row>
    <row r="45" spans="1:11">
      <c r="A45" s="6" t="s">
        <v>57</v>
      </c>
      <c r="B45" s="66" t="s">
        <v>30</v>
      </c>
      <c r="C45" s="66" t="s">
        <v>18</v>
      </c>
      <c r="D45" s="66">
        <v>89</v>
      </c>
      <c r="E45" s="66">
        <v>1</v>
      </c>
      <c r="F45" s="66" t="s">
        <v>110</v>
      </c>
      <c r="G45" s="105" t="s">
        <v>115</v>
      </c>
      <c r="H45" s="66" t="s">
        <v>125</v>
      </c>
      <c r="I45" s="10">
        <f ca="1">'Приложение 2'!K86</f>
        <v>1</v>
      </c>
      <c r="J45" s="10">
        <f ca="1">'Приложение 2'!L86</f>
        <v>1</v>
      </c>
      <c r="K45" s="10">
        <f ca="1">'Приложение 2'!M86</f>
        <v>1</v>
      </c>
    </row>
    <row r="46" spans="1:11" ht="60" hidden="1">
      <c r="A46" s="100" t="str">
        <f ca="1">'Приложение 2'!$A$90</f>
        <v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2023-2026 годы"</v>
      </c>
      <c r="B46" s="102" t="s">
        <v>30</v>
      </c>
      <c r="C46" s="102" t="s">
        <v>102</v>
      </c>
      <c r="D46" s="102" t="s">
        <v>30</v>
      </c>
      <c r="E46" s="102" t="s">
        <v>109</v>
      </c>
      <c r="F46" s="102"/>
      <c r="G46" s="108"/>
      <c r="H46" s="102"/>
      <c r="I46" s="107">
        <f t="shared" ref="I46:K49" si="7">I47</f>
        <v>1</v>
      </c>
      <c r="J46" s="107">
        <f t="shared" si="7"/>
        <v>1</v>
      </c>
      <c r="K46" s="107">
        <f t="shared" si="7"/>
        <v>1</v>
      </c>
    </row>
    <row r="47" spans="1:11" ht="24" hidden="1">
      <c r="A47" s="6" t="s">
        <v>71</v>
      </c>
      <c r="B47" s="66" t="s">
        <v>30</v>
      </c>
      <c r="C47" s="66" t="s">
        <v>102</v>
      </c>
      <c r="D47" s="66" t="s">
        <v>30</v>
      </c>
      <c r="E47" s="66" t="s">
        <v>109</v>
      </c>
      <c r="F47" s="66" t="s">
        <v>30</v>
      </c>
      <c r="G47" s="105"/>
      <c r="H47" s="66"/>
      <c r="I47" s="10">
        <f t="shared" si="7"/>
        <v>1</v>
      </c>
      <c r="J47" s="10">
        <f t="shared" si="7"/>
        <v>1</v>
      </c>
      <c r="K47" s="10">
        <f t="shared" si="7"/>
        <v>1</v>
      </c>
    </row>
    <row r="48" spans="1:11" ht="24" hidden="1">
      <c r="A48" s="6" t="s">
        <v>72</v>
      </c>
      <c r="B48" s="66" t="s">
        <v>30</v>
      </c>
      <c r="C48" s="66" t="s">
        <v>102</v>
      </c>
      <c r="D48" s="66" t="s">
        <v>30</v>
      </c>
      <c r="E48" s="66" t="s">
        <v>109</v>
      </c>
      <c r="F48" s="66" t="s">
        <v>30</v>
      </c>
      <c r="G48" s="105" t="s">
        <v>116</v>
      </c>
      <c r="H48" s="66"/>
      <c r="I48" s="10">
        <f t="shared" si="7"/>
        <v>1</v>
      </c>
      <c r="J48" s="10">
        <f t="shared" si="7"/>
        <v>1</v>
      </c>
      <c r="K48" s="10">
        <f t="shared" si="7"/>
        <v>1</v>
      </c>
    </row>
    <row r="49" spans="1:11" ht="24" hidden="1">
      <c r="A49" s="6" t="s">
        <v>47</v>
      </c>
      <c r="B49" s="66" t="s">
        <v>30</v>
      </c>
      <c r="C49" s="66" t="s">
        <v>102</v>
      </c>
      <c r="D49" s="66" t="s">
        <v>30</v>
      </c>
      <c r="E49" s="66" t="s">
        <v>109</v>
      </c>
      <c r="F49" s="66" t="s">
        <v>30</v>
      </c>
      <c r="G49" s="105" t="s">
        <v>116</v>
      </c>
      <c r="H49" s="66" t="s">
        <v>126</v>
      </c>
      <c r="I49" s="10">
        <f t="shared" si="7"/>
        <v>1</v>
      </c>
      <c r="J49" s="10">
        <f t="shared" si="7"/>
        <v>1</v>
      </c>
      <c r="K49" s="10">
        <f t="shared" si="7"/>
        <v>1</v>
      </c>
    </row>
    <row r="50" spans="1:11" ht="36" hidden="1">
      <c r="A50" s="6" t="s">
        <v>48</v>
      </c>
      <c r="B50" s="66" t="s">
        <v>30</v>
      </c>
      <c r="C50" s="66" t="s">
        <v>102</v>
      </c>
      <c r="D50" s="66" t="s">
        <v>30</v>
      </c>
      <c r="E50" s="66" t="s">
        <v>109</v>
      </c>
      <c r="F50" s="66" t="s">
        <v>30</v>
      </c>
      <c r="G50" s="66" t="s">
        <v>116</v>
      </c>
      <c r="H50" s="66" t="s">
        <v>127</v>
      </c>
      <c r="I50" s="10">
        <f ca="1">'Приложение 2'!K94</f>
        <v>1</v>
      </c>
      <c r="J50" s="10">
        <f ca="1">'Приложение 2'!L94</f>
        <v>1</v>
      </c>
      <c r="K50" s="10">
        <f ca="1">'Приложение 2'!M94</f>
        <v>1</v>
      </c>
    </row>
    <row r="51" spans="1:11">
      <c r="A51" s="100" t="s">
        <v>74</v>
      </c>
      <c r="B51" s="102" t="s">
        <v>31</v>
      </c>
      <c r="C51" s="102"/>
      <c r="D51" s="102"/>
      <c r="E51" s="102"/>
      <c r="F51" s="102"/>
      <c r="G51" s="108"/>
      <c r="H51" s="102"/>
      <c r="I51" s="107">
        <f t="shared" ref="I51:K54" si="8">I52</f>
        <v>131.9</v>
      </c>
      <c r="J51" s="107">
        <f t="shared" si="8"/>
        <v>145.70000000000002</v>
      </c>
      <c r="K51" s="107">
        <f t="shared" si="8"/>
        <v>159.80000000000001</v>
      </c>
    </row>
    <row r="52" spans="1:11" ht="12.75" customHeight="1">
      <c r="A52" s="100" t="s">
        <v>75</v>
      </c>
      <c r="B52" s="102" t="s">
        <v>31</v>
      </c>
      <c r="C52" s="102" t="s">
        <v>103</v>
      </c>
      <c r="D52" s="102"/>
      <c r="E52" s="102"/>
      <c r="F52" s="102"/>
      <c r="G52" s="108"/>
      <c r="H52" s="102"/>
      <c r="I52" s="107">
        <f t="shared" si="8"/>
        <v>131.9</v>
      </c>
      <c r="J52" s="107">
        <f t="shared" si="8"/>
        <v>145.70000000000002</v>
      </c>
      <c r="K52" s="107">
        <f t="shared" si="8"/>
        <v>159.80000000000001</v>
      </c>
    </row>
    <row r="53" spans="1:11" ht="24">
      <c r="A53" s="6" t="s">
        <v>66</v>
      </c>
      <c r="B53" s="66" t="s">
        <v>31</v>
      </c>
      <c r="C53" s="66" t="s">
        <v>103</v>
      </c>
      <c r="D53" s="66" t="s">
        <v>107</v>
      </c>
      <c r="E53" s="66" t="s">
        <v>109</v>
      </c>
      <c r="F53" s="66"/>
      <c r="G53" s="105"/>
      <c r="H53" s="66"/>
      <c r="I53" s="10">
        <f t="shared" si="8"/>
        <v>131.9</v>
      </c>
      <c r="J53" s="10">
        <f t="shared" si="8"/>
        <v>145.70000000000002</v>
      </c>
      <c r="K53" s="10">
        <f t="shared" si="8"/>
        <v>159.80000000000001</v>
      </c>
    </row>
    <row r="54" spans="1:11" ht="36">
      <c r="A54" s="6" t="s">
        <v>67</v>
      </c>
      <c r="B54" s="66" t="s">
        <v>31</v>
      </c>
      <c r="C54" s="66" t="s">
        <v>103</v>
      </c>
      <c r="D54" s="66" t="s">
        <v>107</v>
      </c>
      <c r="E54" s="66" t="s">
        <v>8</v>
      </c>
      <c r="F54" s="66" t="s">
        <v>110</v>
      </c>
      <c r="G54" s="105"/>
      <c r="H54" s="66"/>
      <c r="I54" s="10">
        <f t="shared" si="8"/>
        <v>131.9</v>
      </c>
      <c r="J54" s="10">
        <f t="shared" si="8"/>
        <v>145.70000000000002</v>
      </c>
      <c r="K54" s="10">
        <f t="shared" si="8"/>
        <v>159.80000000000001</v>
      </c>
    </row>
    <row r="55" spans="1:11" ht="48">
      <c r="A55" s="6" t="s">
        <v>137</v>
      </c>
      <c r="B55" s="66" t="s">
        <v>31</v>
      </c>
      <c r="C55" s="66" t="s">
        <v>103</v>
      </c>
      <c r="D55" s="66" t="s">
        <v>107</v>
      </c>
      <c r="E55" s="66" t="s">
        <v>8</v>
      </c>
      <c r="F55" s="66" t="s">
        <v>110</v>
      </c>
      <c r="G55" s="105" t="s">
        <v>117</v>
      </c>
      <c r="H55" s="66"/>
      <c r="I55" s="10">
        <f>I56+I58</f>
        <v>131.9</v>
      </c>
      <c r="J55" s="10">
        <f>J56+J58</f>
        <v>145.70000000000002</v>
      </c>
      <c r="K55" s="10">
        <f>K56+K58</f>
        <v>159.80000000000001</v>
      </c>
    </row>
    <row r="56" spans="1:11" ht="63" customHeight="1">
      <c r="A56" s="6" t="s">
        <v>35</v>
      </c>
      <c r="B56" s="66" t="s">
        <v>31</v>
      </c>
      <c r="C56" s="66" t="s">
        <v>103</v>
      </c>
      <c r="D56" s="66" t="s">
        <v>107</v>
      </c>
      <c r="E56" s="66" t="s">
        <v>8</v>
      </c>
      <c r="F56" s="66" t="s">
        <v>110</v>
      </c>
      <c r="G56" s="105" t="s">
        <v>117</v>
      </c>
      <c r="H56" s="66">
        <v>100</v>
      </c>
      <c r="I56" s="10">
        <f>I57</f>
        <v>127.5</v>
      </c>
      <c r="J56" s="10">
        <f>J57</f>
        <v>141.30000000000001</v>
      </c>
      <c r="K56" s="10">
        <f>K57</f>
        <v>155.4</v>
      </c>
    </row>
    <row r="57" spans="1:11" ht="24">
      <c r="A57" s="6" t="s">
        <v>36</v>
      </c>
      <c r="B57" s="66" t="s">
        <v>31</v>
      </c>
      <c r="C57" s="66" t="s">
        <v>103</v>
      </c>
      <c r="D57" s="66" t="s">
        <v>107</v>
      </c>
      <c r="E57" s="66" t="s">
        <v>8</v>
      </c>
      <c r="F57" s="66" t="s">
        <v>110</v>
      </c>
      <c r="G57" s="66" t="s">
        <v>117</v>
      </c>
      <c r="H57" s="66">
        <v>120</v>
      </c>
      <c r="I57" s="10">
        <f ca="1">'Приложение 2'!K103</f>
        <v>127.5</v>
      </c>
      <c r="J57" s="10">
        <f ca="1">'Приложение 2'!L103</f>
        <v>141.30000000000001</v>
      </c>
      <c r="K57" s="10">
        <f ca="1">'Приложение 2'!M103</f>
        <v>155.4</v>
      </c>
    </row>
    <row r="58" spans="1:11" ht="24">
      <c r="A58" s="6" t="s">
        <v>47</v>
      </c>
      <c r="B58" s="66" t="s">
        <v>31</v>
      </c>
      <c r="C58" s="66" t="s">
        <v>103</v>
      </c>
      <c r="D58" s="66" t="s">
        <v>107</v>
      </c>
      <c r="E58" s="66" t="s">
        <v>8</v>
      </c>
      <c r="F58" s="66" t="s">
        <v>110</v>
      </c>
      <c r="G58" s="105" t="s">
        <v>117</v>
      </c>
      <c r="H58" s="66">
        <v>200</v>
      </c>
      <c r="I58" s="10">
        <f ca="1">I59</f>
        <v>4.4000000000000004</v>
      </c>
      <c r="J58" s="10">
        <f ca="1">J59</f>
        <v>4.4000000000000004</v>
      </c>
      <c r="K58" s="10">
        <f ca="1">K59</f>
        <v>4.4000000000000004</v>
      </c>
    </row>
    <row r="59" spans="1:11" ht="35.25" customHeight="1">
      <c r="A59" s="6" t="s">
        <v>48</v>
      </c>
      <c r="B59" s="66" t="s">
        <v>31</v>
      </c>
      <c r="C59" s="66" t="s">
        <v>103</v>
      </c>
      <c r="D59" s="66" t="s">
        <v>107</v>
      </c>
      <c r="E59" s="66" t="s">
        <v>8</v>
      </c>
      <c r="F59" s="66" t="s">
        <v>110</v>
      </c>
      <c r="G59" s="105" t="s">
        <v>117</v>
      </c>
      <c r="H59" s="66">
        <v>240</v>
      </c>
      <c r="I59" s="10">
        <f ca="1">'Приложение 2'!K109</f>
        <v>4.4000000000000004</v>
      </c>
      <c r="J59" s="10">
        <f ca="1">'Приложение 2'!L109</f>
        <v>4.4000000000000004</v>
      </c>
      <c r="K59" s="10">
        <f ca="1">'Приложение 2'!M109</f>
        <v>4.4000000000000004</v>
      </c>
    </row>
    <row r="60" spans="1:11" ht="24" hidden="1">
      <c r="A60" s="6" t="s">
        <v>261</v>
      </c>
      <c r="B60" s="66" t="s">
        <v>103</v>
      </c>
      <c r="C60" s="66"/>
      <c r="D60" s="66"/>
      <c r="E60" s="66"/>
      <c r="F60" s="66"/>
      <c r="G60" s="66"/>
      <c r="H60" s="66"/>
      <c r="I60" s="10">
        <f t="shared" ref="I60:I65" si="9">I61</f>
        <v>0</v>
      </c>
      <c r="J60" s="10">
        <f t="shared" ref="J60:K65" si="10">J61</f>
        <v>0</v>
      </c>
      <c r="K60" s="10">
        <f t="shared" si="10"/>
        <v>0</v>
      </c>
    </row>
    <row r="61" spans="1:11" ht="36" hidden="1">
      <c r="A61" s="6" t="s">
        <v>262</v>
      </c>
      <c r="B61" s="66" t="s">
        <v>103</v>
      </c>
      <c r="C61" s="66" t="s">
        <v>17</v>
      </c>
      <c r="D61" s="66"/>
      <c r="E61" s="66"/>
      <c r="F61" s="66"/>
      <c r="G61" s="66"/>
      <c r="H61" s="66"/>
      <c r="I61" s="10">
        <f t="shared" si="9"/>
        <v>0</v>
      </c>
      <c r="J61" s="10">
        <f t="shared" si="10"/>
        <v>0</v>
      </c>
      <c r="K61" s="10">
        <f t="shared" si="10"/>
        <v>0</v>
      </c>
    </row>
    <row r="62" spans="1:11" ht="24" hidden="1">
      <c r="A62" s="6" t="s">
        <v>66</v>
      </c>
      <c r="B62" s="66" t="s">
        <v>103</v>
      </c>
      <c r="C62" s="66" t="s">
        <v>17</v>
      </c>
      <c r="D62" s="66" t="s">
        <v>107</v>
      </c>
      <c r="E62" s="66" t="s">
        <v>109</v>
      </c>
      <c r="F62" s="66"/>
      <c r="G62" s="66"/>
      <c r="H62" s="66"/>
      <c r="I62" s="10">
        <f t="shared" si="9"/>
        <v>0</v>
      </c>
      <c r="J62" s="10">
        <f t="shared" si="10"/>
        <v>0</v>
      </c>
      <c r="K62" s="10">
        <f t="shared" si="10"/>
        <v>0</v>
      </c>
    </row>
    <row r="63" spans="1:11" ht="36" hidden="1">
      <c r="A63" s="6" t="s">
        <v>67</v>
      </c>
      <c r="B63" s="66" t="s">
        <v>103</v>
      </c>
      <c r="C63" s="66" t="s">
        <v>17</v>
      </c>
      <c r="D63" s="66" t="s">
        <v>107</v>
      </c>
      <c r="E63" s="66" t="s">
        <v>8</v>
      </c>
      <c r="F63" s="66"/>
      <c r="G63" s="66"/>
      <c r="H63" s="66"/>
      <c r="I63" s="10">
        <f t="shared" si="9"/>
        <v>0</v>
      </c>
      <c r="J63" s="10">
        <f t="shared" si="10"/>
        <v>0</v>
      </c>
      <c r="K63" s="10">
        <f t="shared" si="10"/>
        <v>0</v>
      </c>
    </row>
    <row r="64" spans="1:11" ht="24" hidden="1">
      <c r="A64" s="6" t="s">
        <v>263</v>
      </c>
      <c r="B64" s="66" t="s">
        <v>103</v>
      </c>
      <c r="C64" s="66" t="s">
        <v>17</v>
      </c>
      <c r="D64" s="66" t="s">
        <v>107</v>
      </c>
      <c r="E64" s="66" t="s">
        <v>8</v>
      </c>
      <c r="F64" s="66" t="s">
        <v>110</v>
      </c>
      <c r="G64" s="66" t="s">
        <v>264</v>
      </c>
      <c r="H64" s="66"/>
      <c r="I64" s="10">
        <f t="shared" si="9"/>
        <v>0</v>
      </c>
      <c r="J64" s="10">
        <f t="shared" si="10"/>
        <v>0</v>
      </c>
      <c r="K64" s="10">
        <f t="shared" si="10"/>
        <v>0</v>
      </c>
    </row>
    <row r="65" spans="1:11" ht="24" hidden="1">
      <c r="A65" s="6" t="s">
        <v>47</v>
      </c>
      <c r="B65" s="66" t="s">
        <v>103</v>
      </c>
      <c r="C65" s="66" t="s">
        <v>17</v>
      </c>
      <c r="D65" s="66" t="s">
        <v>107</v>
      </c>
      <c r="E65" s="66" t="s">
        <v>8</v>
      </c>
      <c r="F65" s="66" t="s">
        <v>110</v>
      </c>
      <c r="G65" s="66" t="s">
        <v>264</v>
      </c>
      <c r="H65" s="66" t="s">
        <v>126</v>
      </c>
      <c r="I65" s="10">
        <f t="shared" si="9"/>
        <v>0</v>
      </c>
      <c r="J65" s="10">
        <f t="shared" si="10"/>
        <v>0</v>
      </c>
      <c r="K65" s="10">
        <f t="shared" si="10"/>
        <v>0</v>
      </c>
    </row>
    <row r="66" spans="1:11" ht="36" hidden="1">
      <c r="A66" s="6" t="s">
        <v>48</v>
      </c>
      <c r="B66" s="66" t="s">
        <v>103</v>
      </c>
      <c r="C66" s="66" t="s">
        <v>17</v>
      </c>
      <c r="D66" s="66" t="s">
        <v>107</v>
      </c>
      <c r="E66" s="66" t="s">
        <v>8</v>
      </c>
      <c r="F66" s="66" t="s">
        <v>110</v>
      </c>
      <c r="G66" s="66" t="s">
        <v>264</v>
      </c>
      <c r="H66" s="66" t="s">
        <v>127</v>
      </c>
      <c r="I66" s="10">
        <f ca="1">'Приложение 2'!K120</f>
        <v>0</v>
      </c>
      <c r="J66" s="10">
        <f ca="1">'Приложение 2'!L120</f>
        <v>0</v>
      </c>
      <c r="K66" s="10">
        <f ca="1">'Приложение 2'!M120</f>
        <v>0</v>
      </c>
    </row>
    <row r="67" spans="1:11">
      <c r="A67" s="100" t="s">
        <v>77</v>
      </c>
      <c r="B67" s="102" t="s">
        <v>101</v>
      </c>
      <c r="C67" s="102"/>
      <c r="D67" s="102"/>
      <c r="E67" s="102"/>
      <c r="F67" s="102"/>
      <c r="G67" s="108"/>
      <c r="H67" s="102"/>
      <c r="I67" s="107">
        <f>I74+I68</f>
        <v>265</v>
      </c>
      <c r="J67" s="107">
        <f>J74+J68</f>
        <v>280</v>
      </c>
      <c r="K67" s="107">
        <f>K74+K68</f>
        <v>285</v>
      </c>
    </row>
    <row r="68" spans="1:11" hidden="1">
      <c r="A68" s="100" t="s">
        <v>245</v>
      </c>
      <c r="B68" s="102" t="s">
        <v>101</v>
      </c>
      <c r="C68" s="102" t="s">
        <v>111</v>
      </c>
      <c r="D68" s="102"/>
      <c r="E68" s="102"/>
      <c r="F68" s="102"/>
      <c r="G68" s="108"/>
      <c r="H68" s="102"/>
      <c r="I68" s="107">
        <f t="shared" ref="I68:K72" si="11">I69</f>
        <v>0</v>
      </c>
      <c r="J68" s="107">
        <f t="shared" si="11"/>
        <v>0</v>
      </c>
      <c r="K68" s="107">
        <f t="shared" si="11"/>
        <v>0</v>
      </c>
    </row>
    <row r="69" spans="1:11" ht="72" hidden="1">
      <c r="A69" s="6" t="s">
        <v>244</v>
      </c>
      <c r="B69" s="66" t="s">
        <v>101</v>
      </c>
      <c r="C69" s="66" t="s">
        <v>111</v>
      </c>
      <c r="D69" s="66" t="s">
        <v>240</v>
      </c>
      <c r="E69" s="66" t="s">
        <v>109</v>
      </c>
      <c r="F69" s="66"/>
      <c r="G69" s="105"/>
      <c r="H69" s="66"/>
      <c r="I69" s="10">
        <f t="shared" si="11"/>
        <v>0</v>
      </c>
      <c r="J69" s="10">
        <f t="shared" si="11"/>
        <v>0</v>
      </c>
      <c r="K69" s="10">
        <f t="shared" si="11"/>
        <v>0</v>
      </c>
    </row>
    <row r="70" spans="1:11" ht="24" hidden="1">
      <c r="A70" s="6" t="s">
        <v>243</v>
      </c>
      <c r="B70" s="66" t="s">
        <v>101</v>
      </c>
      <c r="C70" s="66" t="s">
        <v>111</v>
      </c>
      <c r="D70" s="66" t="s">
        <v>240</v>
      </c>
      <c r="E70" s="66" t="s">
        <v>109</v>
      </c>
      <c r="F70" s="66" t="s">
        <v>31</v>
      </c>
      <c r="G70" s="105"/>
      <c r="H70" s="66"/>
      <c r="I70" s="10">
        <f t="shared" si="11"/>
        <v>0</v>
      </c>
      <c r="J70" s="10">
        <f t="shared" si="11"/>
        <v>0</v>
      </c>
      <c r="K70" s="10">
        <f t="shared" si="11"/>
        <v>0</v>
      </c>
    </row>
    <row r="71" spans="1:11" ht="36" hidden="1">
      <c r="A71" s="6" t="s">
        <v>242</v>
      </c>
      <c r="B71" s="66" t="s">
        <v>101</v>
      </c>
      <c r="C71" s="66" t="s">
        <v>111</v>
      </c>
      <c r="D71" s="66" t="s">
        <v>240</v>
      </c>
      <c r="E71" s="66" t="s">
        <v>109</v>
      </c>
      <c r="F71" s="66" t="s">
        <v>31</v>
      </c>
      <c r="G71" s="105" t="s">
        <v>241</v>
      </c>
      <c r="H71" s="66"/>
      <c r="I71" s="10">
        <f t="shared" si="11"/>
        <v>0</v>
      </c>
      <c r="J71" s="10">
        <f t="shared" si="11"/>
        <v>0</v>
      </c>
      <c r="K71" s="10">
        <f t="shared" si="11"/>
        <v>0</v>
      </c>
    </row>
    <row r="72" spans="1:11" ht="24" hidden="1">
      <c r="A72" s="6" t="s">
        <v>47</v>
      </c>
      <c r="B72" s="66" t="s">
        <v>101</v>
      </c>
      <c r="C72" s="66" t="s">
        <v>111</v>
      </c>
      <c r="D72" s="66" t="s">
        <v>240</v>
      </c>
      <c r="E72" s="66" t="s">
        <v>109</v>
      </c>
      <c r="F72" s="66" t="s">
        <v>31</v>
      </c>
      <c r="G72" s="105" t="s">
        <v>241</v>
      </c>
      <c r="H72" s="66" t="s">
        <v>126</v>
      </c>
      <c r="I72" s="10">
        <f t="shared" si="11"/>
        <v>0</v>
      </c>
      <c r="J72" s="10">
        <f t="shared" si="11"/>
        <v>0</v>
      </c>
      <c r="K72" s="10">
        <f t="shared" si="11"/>
        <v>0</v>
      </c>
    </row>
    <row r="73" spans="1:11" ht="36" hidden="1">
      <c r="A73" s="6" t="s">
        <v>48</v>
      </c>
      <c r="B73" s="66" t="s">
        <v>101</v>
      </c>
      <c r="C73" s="66" t="s">
        <v>111</v>
      </c>
      <c r="D73" s="66" t="s">
        <v>240</v>
      </c>
      <c r="E73" s="66" t="s">
        <v>109</v>
      </c>
      <c r="F73" s="66" t="s">
        <v>31</v>
      </c>
      <c r="G73" s="105" t="s">
        <v>241</v>
      </c>
      <c r="H73" s="66" t="s">
        <v>127</v>
      </c>
      <c r="I73" s="10">
        <f ca="1">'Приложение 2'!K129</f>
        <v>0</v>
      </c>
      <c r="J73" s="10">
        <f ca="1">'Приложение 2'!L129</f>
        <v>0</v>
      </c>
      <c r="K73" s="10">
        <f ca="1">'Приложение 2'!M129</f>
        <v>0</v>
      </c>
    </row>
    <row r="74" spans="1:11">
      <c r="A74" s="100" t="s">
        <v>78</v>
      </c>
      <c r="B74" s="102" t="s">
        <v>101</v>
      </c>
      <c r="C74" s="102" t="s">
        <v>104</v>
      </c>
      <c r="D74" s="102"/>
      <c r="E74" s="102"/>
      <c r="F74" s="102"/>
      <c r="G74" s="108"/>
      <c r="H74" s="102"/>
      <c r="I74" s="107">
        <f t="shared" ref="I74:K78" si="12">I75</f>
        <v>265</v>
      </c>
      <c r="J74" s="107">
        <f t="shared" si="12"/>
        <v>280</v>
      </c>
      <c r="K74" s="107">
        <f t="shared" si="12"/>
        <v>285</v>
      </c>
    </row>
    <row r="75" spans="1:11" ht="24">
      <c r="A75" s="6" t="s">
        <v>66</v>
      </c>
      <c r="B75" s="66" t="s">
        <v>101</v>
      </c>
      <c r="C75" s="66" t="s">
        <v>104</v>
      </c>
      <c r="D75" s="66" t="s">
        <v>107</v>
      </c>
      <c r="E75" s="66" t="s">
        <v>109</v>
      </c>
      <c r="F75" s="66"/>
      <c r="G75" s="105"/>
      <c r="H75" s="66"/>
      <c r="I75" s="10">
        <f t="shared" si="12"/>
        <v>265</v>
      </c>
      <c r="J75" s="10">
        <f t="shared" si="12"/>
        <v>280</v>
      </c>
      <c r="K75" s="10">
        <f t="shared" si="12"/>
        <v>285</v>
      </c>
    </row>
    <row r="76" spans="1:11" ht="36">
      <c r="A76" s="6" t="s">
        <v>67</v>
      </c>
      <c r="B76" s="66" t="s">
        <v>101</v>
      </c>
      <c r="C76" s="66" t="s">
        <v>104</v>
      </c>
      <c r="D76" s="66" t="s">
        <v>107</v>
      </c>
      <c r="E76" s="66" t="s">
        <v>8</v>
      </c>
      <c r="F76" s="66" t="s">
        <v>110</v>
      </c>
      <c r="G76" s="105"/>
      <c r="H76" s="66"/>
      <c r="I76" s="10">
        <f t="shared" si="12"/>
        <v>265</v>
      </c>
      <c r="J76" s="10">
        <f t="shared" si="12"/>
        <v>280</v>
      </c>
      <c r="K76" s="10">
        <f t="shared" si="12"/>
        <v>285</v>
      </c>
    </row>
    <row r="77" spans="1:11" ht="216">
      <c r="A77" s="9" t="s">
        <v>282</v>
      </c>
      <c r="B77" s="66" t="s">
        <v>101</v>
      </c>
      <c r="C77" s="66" t="s">
        <v>104</v>
      </c>
      <c r="D77" s="66" t="s">
        <v>107</v>
      </c>
      <c r="E77" s="66" t="s">
        <v>8</v>
      </c>
      <c r="F77" s="66" t="s">
        <v>110</v>
      </c>
      <c r="G77" s="105" t="s">
        <v>118</v>
      </c>
      <c r="H77" s="66"/>
      <c r="I77" s="10">
        <f t="shared" si="12"/>
        <v>265</v>
      </c>
      <c r="J77" s="10">
        <f t="shared" si="12"/>
        <v>280</v>
      </c>
      <c r="K77" s="10">
        <f t="shared" si="12"/>
        <v>285</v>
      </c>
    </row>
    <row r="78" spans="1:11" ht="24">
      <c r="A78" s="6" t="s">
        <v>47</v>
      </c>
      <c r="B78" s="66" t="s">
        <v>101</v>
      </c>
      <c r="C78" s="66" t="s">
        <v>104</v>
      </c>
      <c r="D78" s="66" t="s">
        <v>107</v>
      </c>
      <c r="E78" s="66" t="s">
        <v>8</v>
      </c>
      <c r="F78" s="66" t="s">
        <v>110</v>
      </c>
      <c r="G78" s="105" t="s">
        <v>118</v>
      </c>
      <c r="H78" s="66">
        <v>200</v>
      </c>
      <c r="I78" s="10">
        <f t="shared" si="12"/>
        <v>265</v>
      </c>
      <c r="J78" s="10">
        <f t="shared" si="12"/>
        <v>280</v>
      </c>
      <c r="K78" s="10">
        <f t="shared" si="12"/>
        <v>285</v>
      </c>
    </row>
    <row r="79" spans="1:11" ht="36">
      <c r="A79" s="6" t="s">
        <v>48</v>
      </c>
      <c r="B79" s="66" t="s">
        <v>101</v>
      </c>
      <c r="C79" s="66" t="s">
        <v>104</v>
      </c>
      <c r="D79" s="66" t="s">
        <v>107</v>
      </c>
      <c r="E79" s="66" t="s">
        <v>8</v>
      </c>
      <c r="F79" s="66" t="s">
        <v>110</v>
      </c>
      <c r="G79" s="105" t="s">
        <v>118</v>
      </c>
      <c r="H79" s="66">
        <v>240</v>
      </c>
      <c r="I79" s="10">
        <f ca="1">'Приложение 2'!K137</f>
        <v>265</v>
      </c>
      <c r="J79" s="10">
        <f ca="1">'Приложение 2'!L137</f>
        <v>280</v>
      </c>
      <c r="K79" s="10">
        <f ca="1">'Приложение 2'!M137</f>
        <v>285</v>
      </c>
    </row>
    <row r="80" spans="1:11">
      <c r="A80" s="100" t="s">
        <v>79</v>
      </c>
      <c r="B80" s="102" t="s">
        <v>105</v>
      </c>
      <c r="C80" s="102"/>
      <c r="D80" s="102"/>
      <c r="E80" s="102"/>
      <c r="F80" s="102"/>
      <c r="G80" s="108"/>
      <c r="H80" s="102"/>
      <c r="I80" s="107">
        <f>I87+I81</f>
        <v>247.29999999999998</v>
      </c>
      <c r="J80" s="107">
        <f>J87+J81</f>
        <v>122.1</v>
      </c>
      <c r="K80" s="107">
        <f>K87+K81</f>
        <v>136.4</v>
      </c>
    </row>
    <row r="81" spans="1:11">
      <c r="A81" s="100" t="s">
        <v>247</v>
      </c>
      <c r="B81" s="102" t="s">
        <v>105</v>
      </c>
      <c r="C81" s="102" t="s">
        <v>30</v>
      </c>
      <c r="D81" s="102"/>
      <c r="E81" s="102"/>
      <c r="F81" s="102"/>
      <c r="G81" s="108"/>
      <c r="H81" s="102"/>
      <c r="I81" s="107">
        <f t="shared" ref="I81:K85" si="13">I82</f>
        <v>13.6</v>
      </c>
      <c r="J81" s="107">
        <f t="shared" si="13"/>
        <v>13.6</v>
      </c>
      <c r="K81" s="107">
        <f t="shared" si="13"/>
        <v>13.6</v>
      </c>
    </row>
    <row r="82" spans="1:11" ht="24">
      <c r="A82" s="6" t="s">
        <v>66</v>
      </c>
      <c r="B82" s="66" t="s">
        <v>105</v>
      </c>
      <c r="C82" s="66" t="s">
        <v>30</v>
      </c>
      <c r="D82" s="66" t="s">
        <v>107</v>
      </c>
      <c r="E82" s="66" t="s">
        <v>109</v>
      </c>
      <c r="F82" s="66"/>
      <c r="G82" s="105"/>
      <c r="H82" s="66"/>
      <c r="I82" s="10">
        <f t="shared" si="13"/>
        <v>13.6</v>
      </c>
      <c r="J82" s="10">
        <f t="shared" si="13"/>
        <v>13.6</v>
      </c>
      <c r="K82" s="10">
        <f t="shared" si="13"/>
        <v>13.6</v>
      </c>
    </row>
    <row r="83" spans="1:11" ht="36">
      <c r="A83" s="6" t="s">
        <v>67</v>
      </c>
      <c r="B83" s="66" t="s">
        <v>105</v>
      </c>
      <c r="C83" s="66" t="s">
        <v>30</v>
      </c>
      <c r="D83" s="66" t="s">
        <v>107</v>
      </c>
      <c r="E83" s="66" t="s">
        <v>8</v>
      </c>
      <c r="F83" s="66" t="s">
        <v>110</v>
      </c>
      <c r="G83" s="105"/>
      <c r="H83" s="66"/>
      <c r="I83" s="10">
        <f t="shared" si="13"/>
        <v>13.6</v>
      </c>
      <c r="J83" s="10">
        <f t="shared" si="13"/>
        <v>13.6</v>
      </c>
      <c r="K83" s="10">
        <f t="shared" si="13"/>
        <v>13.6</v>
      </c>
    </row>
    <row r="84" spans="1:11" ht="24">
      <c r="A84" s="6" t="s">
        <v>250</v>
      </c>
      <c r="B84" s="66" t="s">
        <v>105</v>
      </c>
      <c r="C84" s="66" t="s">
        <v>30</v>
      </c>
      <c r="D84" s="66" t="s">
        <v>107</v>
      </c>
      <c r="E84" s="66" t="s">
        <v>8</v>
      </c>
      <c r="F84" s="66" t="s">
        <v>110</v>
      </c>
      <c r="G84" s="105" t="s">
        <v>246</v>
      </c>
      <c r="H84" s="66"/>
      <c r="I84" s="10">
        <f t="shared" si="13"/>
        <v>13.6</v>
      </c>
      <c r="J84" s="10">
        <f t="shared" si="13"/>
        <v>13.6</v>
      </c>
      <c r="K84" s="10">
        <f t="shared" si="13"/>
        <v>13.6</v>
      </c>
    </row>
    <row r="85" spans="1:11" ht="24">
      <c r="A85" s="6" t="s">
        <v>47</v>
      </c>
      <c r="B85" s="66" t="s">
        <v>105</v>
      </c>
      <c r="C85" s="66" t="s">
        <v>30</v>
      </c>
      <c r="D85" s="66" t="s">
        <v>107</v>
      </c>
      <c r="E85" s="66" t="s">
        <v>8</v>
      </c>
      <c r="F85" s="66" t="s">
        <v>110</v>
      </c>
      <c r="G85" s="105" t="s">
        <v>246</v>
      </c>
      <c r="H85" s="66" t="s">
        <v>126</v>
      </c>
      <c r="I85" s="10">
        <f t="shared" si="13"/>
        <v>13.6</v>
      </c>
      <c r="J85" s="10">
        <f t="shared" si="13"/>
        <v>13.6</v>
      </c>
      <c r="K85" s="10">
        <f t="shared" si="13"/>
        <v>13.6</v>
      </c>
    </row>
    <row r="86" spans="1:11" ht="36">
      <c r="A86" s="6" t="s">
        <v>48</v>
      </c>
      <c r="B86" s="66" t="s">
        <v>105</v>
      </c>
      <c r="C86" s="66" t="s">
        <v>30</v>
      </c>
      <c r="D86" s="66" t="s">
        <v>107</v>
      </c>
      <c r="E86" s="66" t="s">
        <v>8</v>
      </c>
      <c r="F86" s="66" t="s">
        <v>110</v>
      </c>
      <c r="G86" s="105" t="s">
        <v>246</v>
      </c>
      <c r="H86" s="66" t="s">
        <v>127</v>
      </c>
      <c r="I86" s="10">
        <f ca="1">'Приложение 2'!K146</f>
        <v>13.6</v>
      </c>
      <c r="J86" s="10">
        <f ca="1">'Приложение 2'!L146</f>
        <v>13.6</v>
      </c>
      <c r="K86" s="10">
        <f ca="1">'Приложение 2'!M146</f>
        <v>13.6</v>
      </c>
    </row>
    <row r="87" spans="1:11">
      <c r="A87" s="100" t="s">
        <v>80</v>
      </c>
      <c r="B87" s="102" t="s">
        <v>105</v>
      </c>
      <c r="C87" s="102" t="s">
        <v>103</v>
      </c>
      <c r="D87" s="102"/>
      <c r="E87" s="102"/>
      <c r="F87" s="102"/>
      <c r="G87" s="102" t="s">
        <v>0</v>
      </c>
      <c r="H87" s="102" t="s">
        <v>0</v>
      </c>
      <c r="I87" s="107">
        <f>I88+I113</f>
        <v>233.7</v>
      </c>
      <c r="J87" s="107">
        <f>J88+J113</f>
        <v>108.5</v>
      </c>
      <c r="K87" s="107">
        <f>K88+K113</f>
        <v>122.8</v>
      </c>
    </row>
    <row r="88" spans="1:11" ht="61.5" customHeight="1">
      <c r="A88" s="6" t="str">
        <f ca="1">'Приложение 2'!$A$150</f>
        <v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2022-2026 годы»</v>
      </c>
      <c r="B88" s="66" t="s">
        <v>105</v>
      </c>
      <c r="C88" s="66" t="s">
        <v>103</v>
      </c>
      <c r="D88" s="66" t="s">
        <v>108</v>
      </c>
      <c r="E88" s="66" t="s">
        <v>109</v>
      </c>
      <c r="F88" s="66"/>
      <c r="G88" s="105"/>
      <c r="H88" s="66"/>
      <c r="I88" s="10">
        <f>I89+I93+I101+I105+I109+I97</f>
        <v>233.7</v>
      </c>
      <c r="J88" s="10">
        <f>J89+J93+J101+J105+J109+J97</f>
        <v>108.5</v>
      </c>
      <c r="K88" s="10">
        <f>K89+K93+K101+K105+K109+K97</f>
        <v>122.8</v>
      </c>
    </row>
    <row r="89" spans="1:11" ht="59.25" customHeight="1">
      <c r="A89" s="6" t="str">
        <f ca="1">'Приложение 2'!$A$151</f>
        <v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2022-2026 годы»</v>
      </c>
      <c r="B89" s="66" t="s">
        <v>105</v>
      </c>
      <c r="C89" s="66" t="s">
        <v>103</v>
      </c>
      <c r="D89" s="66" t="s">
        <v>108</v>
      </c>
      <c r="E89" s="66" t="s">
        <v>109</v>
      </c>
      <c r="F89" s="66" t="s">
        <v>30</v>
      </c>
      <c r="G89" s="105"/>
      <c r="H89" s="66"/>
      <c r="I89" s="10">
        <f t="shared" ref="I89:K91" si="14">I90</f>
        <v>68.7</v>
      </c>
      <c r="J89" s="10">
        <f t="shared" si="14"/>
        <v>40</v>
      </c>
      <c r="K89" s="10">
        <f t="shared" si="14"/>
        <v>45</v>
      </c>
    </row>
    <row r="90" spans="1:11">
      <c r="A90" s="6" t="s">
        <v>81</v>
      </c>
      <c r="B90" s="66" t="s">
        <v>105</v>
      </c>
      <c r="C90" s="66" t="s">
        <v>103</v>
      </c>
      <c r="D90" s="66" t="s">
        <v>108</v>
      </c>
      <c r="E90" s="66" t="s">
        <v>109</v>
      </c>
      <c r="F90" s="66" t="s">
        <v>30</v>
      </c>
      <c r="G90" s="105">
        <v>43010</v>
      </c>
      <c r="H90" s="66"/>
      <c r="I90" s="10">
        <f t="shared" si="14"/>
        <v>68.7</v>
      </c>
      <c r="J90" s="10">
        <f t="shared" si="14"/>
        <v>40</v>
      </c>
      <c r="K90" s="10">
        <f t="shared" si="14"/>
        <v>45</v>
      </c>
    </row>
    <row r="91" spans="1:11" ht="24">
      <c r="A91" s="6" t="s">
        <v>47</v>
      </c>
      <c r="B91" s="66" t="s">
        <v>105</v>
      </c>
      <c r="C91" s="66" t="s">
        <v>103</v>
      </c>
      <c r="D91" s="66" t="s">
        <v>108</v>
      </c>
      <c r="E91" s="66" t="s">
        <v>109</v>
      </c>
      <c r="F91" s="66" t="s">
        <v>30</v>
      </c>
      <c r="G91" s="105">
        <v>43010</v>
      </c>
      <c r="H91" s="66">
        <v>200</v>
      </c>
      <c r="I91" s="10">
        <f t="shared" si="14"/>
        <v>68.7</v>
      </c>
      <c r="J91" s="10">
        <f t="shared" si="14"/>
        <v>40</v>
      </c>
      <c r="K91" s="10">
        <f t="shared" si="14"/>
        <v>45</v>
      </c>
    </row>
    <row r="92" spans="1:11" ht="35.25" customHeight="1">
      <c r="A92" s="6" t="s">
        <v>48</v>
      </c>
      <c r="B92" s="66" t="s">
        <v>105</v>
      </c>
      <c r="C92" s="66" t="s">
        <v>103</v>
      </c>
      <c r="D92" s="66" t="s">
        <v>108</v>
      </c>
      <c r="E92" s="66" t="s">
        <v>109</v>
      </c>
      <c r="F92" s="66" t="s">
        <v>30</v>
      </c>
      <c r="G92" s="105">
        <v>43010</v>
      </c>
      <c r="H92" s="66">
        <v>240</v>
      </c>
      <c r="I92" s="10">
        <f ca="1">'Приложение 2'!K154</f>
        <v>68.7</v>
      </c>
      <c r="J92" s="10">
        <f ca="1">'Приложение 2'!L154</f>
        <v>40</v>
      </c>
      <c r="K92" s="10">
        <f ca="1">'Приложение 2'!M154</f>
        <v>45</v>
      </c>
    </row>
    <row r="93" spans="1:11" ht="24" hidden="1">
      <c r="A93" s="9" t="s">
        <v>82</v>
      </c>
      <c r="B93" s="66" t="s">
        <v>105</v>
      </c>
      <c r="C93" s="66" t="s">
        <v>103</v>
      </c>
      <c r="D93" s="66" t="s">
        <v>108</v>
      </c>
      <c r="E93" s="66" t="s">
        <v>109</v>
      </c>
      <c r="F93" s="66" t="s">
        <v>31</v>
      </c>
      <c r="G93" s="66"/>
      <c r="H93" s="66"/>
      <c r="I93" s="10">
        <f t="shared" ref="I93:K95" si="15">I94</f>
        <v>30</v>
      </c>
      <c r="J93" s="10">
        <f t="shared" si="15"/>
        <v>5</v>
      </c>
      <c r="K93" s="10">
        <f t="shared" si="15"/>
        <v>5</v>
      </c>
    </row>
    <row r="94" spans="1:11" hidden="1">
      <c r="A94" s="6" t="s">
        <v>83</v>
      </c>
      <c r="B94" s="66" t="s">
        <v>105</v>
      </c>
      <c r="C94" s="66" t="s">
        <v>103</v>
      </c>
      <c r="D94" s="66" t="s">
        <v>108</v>
      </c>
      <c r="E94" s="66" t="s">
        <v>109</v>
      </c>
      <c r="F94" s="66" t="s">
        <v>31</v>
      </c>
      <c r="G94" s="66">
        <v>43020</v>
      </c>
      <c r="H94" s="66"/>
      <c r="I94" s="10">
        <f t="shared" si="15"/>
        <v>30</v>
      </c>
      <c r="J94" s="10">
        <f t="shared" si="15"/>
        <v>5</v>
      </c>
      <c r="K94" s="10">
        <f t="shared" si="15"/>
        <v>5</v>
      </c>
    </row>
    <row r="95" spans="1:11" ht="24" hidden="1">
      <c r="A95" s="6" t="s">
        <v>47</v>
      </c>
      <c r="B95" s="66" t="s">
        <v>105</v>
      </c>
      <c r="C95" s="66" t="s">
        <v>103</v>
      </c>
      <c r="D95" s="66" t="s">
        <v>108</v>
      </c>
      <c r="E95" s="66" t="s">
        <v>109</v>
      </c>
      <c r="F95" s="66" t="s">
        <v>31</v>
      </c>
      <c r="G95" s="66">
        <v>43020</v>
      </c>
      <c r="H95" s="66">
        <v>200</v>
      </c>
      <c r="I95" s="10">
        <f t="shared" si="15"/>
        <v>30</v>
      </c>
      <c r="J95" s="10">
        <f t="shared" si="15"/>
        <v>5</v>
      </c>
      <c r="K95" s="10">
        <f t="shared" si="15"/>
        <v>5</v>
      </c>
    </row>
    <row r="96" spans="1:11" ht="36" hidden="1">
      <c r="A96" s="6" t="s">
        <v>48</v>
      </c>
      <c r="B96" s="66" t="s">
        <v>105</v>
      </c>
      <c r="C96" s="66" t="s">
        <v>103</v>
      </c>
      <c r="D96" s="66" t="s">
        <v>108</v>
      </c>
      <c r="E96" s="66" t="s">
        <v>109</v>
      </c>
      <c r="F96" s="66" t="s">
        <v>31</v>
      </c>
      <c r="G96" s="66">
        <v>43020</v>
      </c>
      <c r="H96" s="66">
        <v>240</v>
      </c>
      <c r="I96" s="10">
        <f ca="1">'Приложение 2'!K160</f>
        <v>30</v>
      </c>
      <c r="J96" s="10">
        <f ca="1">'Приложение 2'!L160</f>
        <v>5</v>
      </c>
      <c r="K96" s="10">
        <f ca="1">'Приложение 2'!M160</f>
        <v>5</v>
      </c>
    </row>
    <row r="97" spans="1:11" ht="24">
      <c r="A97" s="6" t="s">
        <v>232</v>
      </c>
      <c r="B97" s="66" t="s">
        <v>105</v>
      </c>
      <c r="C97" s="66" t="s">
        <v>103</v>
      </c>
      <c r="D97" s="66" t="s">
        <v>108</v>
      </c>
      <c r="E97" s="66" t="s">
        <v>109</v>
      </c>
      <c r="F97" s="66" t="s">
        <v>103</v>
      </c>
      <c r="G97" s="66"/>
      <c r="H97" s="66"/>
      <c r="I97" s="10">
        <f t="shared" ref="I97:K99" si="16">I98</f>
        <v>30</v>
      </c>
      <c r="J97" s="10">
        <f t="shared" si="16"/>
        <v>5</v>
      </c>
      <c r="K97" s="10">
        <f t="shared" si="16"/>
        <v>5</v>
      </c>
    </row>
    <row r="98" spans="1:11" ht="15" customHeight="1">
      <c r="A98" s="6" t="s">
        <v>234</v>
      </c>
      <c r="B98" s="66" t="s">
        <v>105</v>
      </c>
      <c r="C98" s="66" t="s">
        <v>103</v>
      </c>
      <c r="D98" s="66" t="s">
        <v>108</v>
      </c>
      <c r="E98" s="66" t="s">
        <v>109</v>
      </c>
      <c r="F98" s="66" t="s">
        <v>103</v>
      </c>
      <c r="G98" s="66" t="s">
        <v>233</v>
      </c>
      <c r="H98" s="66"/>
      <c r="I98" s="10">
        <f t="shared" si="16"/>
        <v>30</v>
      </c>
      <c r="J98" s="10">
        <f t="shared" si="16"/>
        <v>5</v>
      </c>
      <c r="K98" s="10">
        <f t="shared" si="16"/>
        <v>5</v>
      </c>
    </row>
    <row r="99" spans="1:11" ht="24">
      <c r="A99" s="6" t="s">
        <v>47</v>
      </c>
      <c r="B99" s="66" t="s">
        <v>105</v>
      </c>
      <c r="C99" s="66" t="s">
        <v>103</v>
      </c>
      <c r="D99" s="66" t="s">
        <v>108</v>
      </c>
      <c r="E99" s="66" t="s">
        <v>109</v>
      </c>
      <c r="F99" s="66" t="s">
        <v>103</v>
      </c>
      <c r="G99" s="66" t="s">
        <v>233</v>
      </c>
      <c r="H99" s="66" t="s">
        <v>126</v>
      </c>
      <c r="I99" s="10">
        <f t="shared" si="16"/>
        <v>30</v>
      </c>
      <c r="J99" s="10">
        <f t="shared" si="16"/>
        <v>5</v>
      </c>
      <c r="K99" s="10">
        <f t="shared" si="16"/>
        <v>5</v>
      </c>
    </row>
    <row r="100" spans="1:11" ht="36">
      <c r="A100" s="6" t="s">
        <v>48</v>
      </c>
      <c r="B100" s="66" t="s">
        <v>105</v>
      </c>
      <c r="C100" s="66" t="s">
        <v>103</v>
      </c>
      <c r="D100" s="66" t="s">
        <v>108</v>
      </c>
      <c r="E100" s="66" t="s">
        <v>109</v>
      </c>
      <c r="F100" s="66" t="s">
        <v>103</v>
      </c>
      <c r="G100" s="66" t="s">
        <v>233</v>
      </c>
      <c r="H100" s="66" t="s">
        <v>127</v>
      </c>
      <c r="I100" s="10">
        <f ca="1">'Приложение 2'!K166</f>
        <v>30</v>
      </c>
      <c r="J100" s="10">
        <f ca="1">'Приложение 2'!L166</f>
        <v>5</v>
      </c>
      <c r="K100" s="10">
        <f ca="1">'Приложение 2'!M166</f>
        <v>5</v>
      </c>
    </row>
    <row r="101" spans="1:11" ht="36">
      <c r="A101" s="6" t="s">
        <v>84</v>
      </c>
      <c r="B101" s="66" t="s">
        <v>105</v>
      </c>
      <c r="C101" s="66" t="s">
        <v>103</v>
      </c>
      <c r="D101" s="66" t="s">
        <v>108</v>
      </c>
      <c r="E101" s="66" t="s">
        <v>109</v>
      </c>
      <c r="F101" s="66" t="s">
        <v>101</v>
      </c>
      <c r="G101" s="66"/>
      <c r="H101" s="106"/>
      <c r="I101" s="10">
        <f t="shared" ref="I101:K103" si="17">I102</f>
        <v>75</v>
      </c>
      <c r="J101" s="10">
        <f t="shared" si="17"/>
        <v>48.5</v>
      </c>
      <c r="K101" s="10">
        <f t="shared" si="17"/>
        <v>57.8</v>
      </c>
    </row>
    <row r="102" spans="1:11">
      <c r="A102" s="6" t="s">
        <v>85</v>
      </c>
      <c r="B102" s="66" t="s">
        <v>105</v>
      </c>
      <c r="C102" s="66" t="s">
        <v>103</v>
      </c>
      <c r="D102" s="66" t="s">
        <v>108</v>
      </c>
      <c r="E102" s="66" t="s">
        <v>109</v>
      </c>
      <c r="F102" s="66" t="s">
        <v>101</v>
      </c>
      <c r="G102" s="105">
        <v>43040</v>
      </c>
      <c r="H102" s="66"/>
      <c r="I102" s="10">
        <f t="shared" si="17"/>
        <v>75</v>
      </c>
      <c r="J102" s="10">
        <f t="shared" si="17"/>
        <v>48.5</v>
      </c>
      <c r="K102" s="10">
        <f t="shared" si="17"/>
        <v>57.8</v>
      </c>
    </row>
    <row r="103" spans="1:11" ht="24">
      <c r="A103" s="6" t="s">
        <v>47</v>
      </c>
      <c r="B103" s="66" t="s">
        <v>105</v>
      </c>
      <c r="C103" s="66" t="s">
        <v>103</v>
      </c>
      <c r="D103" s="66" t="s">
        <v>108</v>
      </c>
      <c r="E103" s="66" t="s">
        <v>109</v>
      </c>
      <c r="F103" s="66" t="s">
        <v>101</v>
      </c>
      <c r="G103" s="105">
        <v>43040</v>
      </c>
      <c r="H103" s="66">
        <v>200</v>
      </c>
      <c r="I103" s="10">
        <f t="shared" si="17"/>
        <v>75</v>
      </c>
      <c r="J103" s="10">
        <f t="shared" si="17"/>
        <v>48.5</v>
      </c>
      <c r="K103" s="10">
        <f t="shared" si="17"/>
        <v>57.8</v>
      </c>
    </row>
    <row r="104" spans="1:11" ht="35.25" customHeight="1">
      <c r="A104" s="6" t="s">
        <v>48</v>
      </c>
      <c r="B104" s="66" t="s">
        <v>105</v>
      </c>
      <c r="C104" s="66" t="s">
        <v>103</v>
      </c>
      <c r="D104" s="66" t="s">
        <v>108</v>
      </c>
      <c r="E104" s="66" t="s">
        <v>109</v>
      </c>
      <c r="F104" s="66" t="s">
        <v>101</v>
      </c>
      <c r="G104" s="105">
        <v>43040</v>
      </c>
      <c r="H104" s="66">
        <v>240</v>
      </c>
      <c r="I104" s="10">
        <f ca="1">'Приложение 2'!K172</f>
        <v>75</v>
      </c>
      <c r="J104" s="10">
        <f ca="1">'Приложение 2'!L172</f>
        <v>48.5</v>
      </c>
      <c r="K104" s="10">
        <f ca="1">'Приложение 2'!M172</f>
        <v>57.8</v>
      </c>
    </row>
    <row r="105" spans="1:11" ht="24" hidden="1">
      <c r="A105" s="6" t="s">
        <v>86</v>
      </c>
      <c r="B105" s="66" t="s">
        <v>105</v>
      </c>
      <c r="C105" s="66" t="s">
        <v>103</v>
      </c>
      <c r="D105" s="66" t="s">
        <v>108</v>
      </c>
      <c r="E105" s="66" t="s">
        <v>109</v>
      </c>
      <c r="F105" s="66" t="s">
        <v>105</v>
      </c>
      <c r="G105" s="66"/>
      <c r="H105" s="66"/>
      <c r="I105" s="10">
        <f t="shared" ref="I105:K107" si="18">I106</f>
        <v>15</v>
      </c>
      <c r="J105" s="10">
        <f t="shared" si="18"/>
        <v>5</v>
      </c>
      <c r="K105" s="10">
        <f t="shared" si="18"/>
        <v>5</v>
      </c>
    </row>
    <row r="106" spans="1:11" hidden="1">
      <c r="A106" s="6" t="s">
        <v>85</v>
      </c>
      <c r="B106" s="66" t="s">
        <v>105</v>
      </c>
      <c r="C106" s="66" t="s">
        <v>103</v>
      </c>
      <c r="D106" s="66" t="s">
        <v>108</v>
      </c>
      <c r="E106" s="66" t="s">
        <v>109</v>
      </c>
      <c r="F106" s="66" t="s">
        <v>105</v>
      </c>
      <c r="G106" s="66">
        <v>43040</v>
      </c>
      <c r="H106" s="66"/>
      <c r="I106" s="10">
        <f t="shared" si="18"/>
        <v>15</v>
      </c>
      <c r="J106" s="10">
        <f t="shared" si="18"/>
        <v>5</v>
      </c>
      <c r="K106" s="10">
        <f t="shared" si="18"/>
        <v>5</v>
      </c>
    </row>
    <row r="107" spans="1:11" ht="24" hidden="1">
      <c r="A107" s="6" t="s">
        <v>47</v>
      </c>
      <c r="B107" s="66" t="s">
        <v>105</v>
      </c>
      <c r="C107" s="66" t="s">
        <v>103</v>
      </c>
      <c r="D107" s="66" t="s">
        <v>108</v>
      </c>
      <c r="E107" s="66" t="s">
        <v>109</v>
      </c>
      <c r="F107" s="66" t="s">
        <v>105</v>
      </c>
      <c r="G107" s="66">
        <v>43040</v>
      </c>
      <c r="H107" s="66">
        <v>200</v>
      </c>
      <c r="I107" s="10">
        <f t="shared" si="18"/>
        <v>15</v>
      </c>
      <c r="J107" s="10">
        <f t="shared" si="18"/>
        <v>5</v>
      </c>
      <c r="K107" s="10">
        <f t="shared" si="18"/>
        <v>5</v>
      </c>
    </row>
    <row r="108" spans="1:11" ht="36" hidden="1">
      <c r="A108" s="6" t="s">
        <v>48</v>
      </c>
      <c r="B108" s="66" t="s">
        <v>105</v>
      </c>
      <c r="C108" s="66" t="s">
        <v>103</v>
      </c>
      <c r="D108" s="66" t="s">
        <v>108</v>
      </c>
      <c r="E108" s="66" t="s">
        <v>109</v>
      </c>
      <c r="F108" s="66" t="s">
        <v>105</v>
      </c>
      <c r="G108" s="66">
        <v>43040</v>
      </c>
      <c r="H108" s="66">
        <v>240</v>
      </c>
      <c r="I108" s="10">
        <f ca="1">'Приложение 2'!K178</f>
        <v>15</v>
      </c>
      <c r="J108" s="10">
        <f ca="1">'Приложение 2'!L178</f>
        <v>5</v>
      </c>
      <c r="K108" s="10">
        <f ca="1">'Приложение 2'!M178</f>
        <v>5</v>
      </c>
    </row>
    <row r="109" spans="1:11" ht="24" hidden="1">
      <c r="A109" s="6" t="s">
        <v>87</v>
      </c>
      <c r="B109" s="66" t="s">
        <v>105</v>
      </c>
      <c r="C109" s="66" t="s">
        <v>103</v>
      </c>
      <c r="D109" s="66" t="s">
        <v>108</v>
      </c>
      <c r="E109" s="66" t="s">
        <v>109</v>
      </c>
      <c r="F109" s="66" t="s">
        <v>111</v>
      </c>
      <c r="G109" s="105"/>
      <c r="H109" s="66"/>
      <c r="I109" s="10">
        <f t="shared" ref="I109:K111" si="19">I110</f>
        <v>15</v>
      </c>
      <c r="J109" s="10">
        <f t="shared" si="19"/>
        <v>5</v>
      </c>
      <c r="K109" s="10">
        <f t="shared" si="19"/>
        <v>5</v>
      </c>
    </row>
    <row r="110" spans="1:11" hidden="1">
      <c r="A110" s="6" t="s">
        <v>85</v>
      </c>
      <c r="B110" s="66" t="s">
        <v>105</v>
      </c>
      <c r="C110" s="66" t="s">
        <v>103</v>
      </c>
      <c r="D110" s="66" t="s">
        <v>108</v>
      </c>
      <c r="E110" s="66" t="s">
        <v>109</v>
      </c>
      <c r="F110" s="66" t="s">
        <v>111</v>
      </c>
      <c r="G110" s="105">
        <v>43040</v>
      </c>
      <c r="H110" s="66"/>
      <c r="I110" s="10">
        <f t="shared" si="19"/>
        <v>15</v>
      </c>
      <c r="J110" s="10">
        <f t="shared" si="19"/>
        <v>5</v>
      </c>
      <c r="K110" s="10">
        <f t="shared" si="19"/>
        <v>5</v>
      </c>
    </row>
    <row r="111" spans="1:11" ht="24" hidden="1">
      <c r="A111" s="6" t="s">
        <v>47</v>
      </c>
      <c r="B111" s="66" t="s">
        <v>105</v>
      </c>
      <c r="C111" s="66" t="s">
        <v>103</v>
      </c>
      <c r="D111" s="66" t="s">
        <v>108</v>
      </c>
      <c r="E111" s="66" t="s">
        <v>109</v>
      </c>
      <c r="F111" s="66" t="s">
        <v>111</v>
      </c>
      <c r="G111" s="105">
        <v>43040</v>
      </c>
      <c r="H111" s="66">
        <v>200</v>
      </c>
      <c r="I111" s="10">
        <f t="shared" si="19"/>
        <v>15</v>
      </c>
      <c r="J111" s="10">
        <f t="shared" si="19"/>
        <v>5</v>
      </c>
      <c r="K111" s="10">
        <f t="shared" si="19"/>
        <v>5</v>
      </c>
    </row>
    <row r="112" spans="1:11" ht="36" hidden="1">
      <c r="A112" s="6" t="s">
        <v>48</v>
      </c>
      <c r="B112" s="66" t="s">
        <v>105</v>
      </c>
      <c r="C112" s="66" t="s">
        <v>103</v>
      </c>
      <c r="D112" s="66" t="s">
        <v>108</v>
      </c>
      <c r="E112" s="66" t="s">
        <v>109</v>
      </c>
      <c r="F112" s="66" t="s">
        <v>111</v>
      </c>
      <c r="G112" s="66">
        <v>43040</v>
      </c>
      <c r="H112" s="66">
        <v>240</v>
      </c>
      <c r="I112" s="10">
        <f ca="1">'Приложение 2'!K184</f>
        <v>15</v>
      </c>
      <c r="J112" s="10">
        <f ca="1">'Приложение 2'!L184</f>
        <v>5</v>
      </c>
      <c r="K112" s="10">
        <f ca="1">'Приложение 2'!M184</f>
        <v>5</v>
      </c>
    </row>
    <row r="113" spans="1:11" ht="25.5" hidden="1">
      <c r="A113" s="69" t="s">
        <v>66</v>
      </c>
      <c r="B113" s="71" t="s">
        <v>105</v>
      </c>
      <c r="C113" s="71" t="s">
        <v>103</v>
      </c>
      <c r="D113" s="72">
        <v>89</v>
      </c>
      <c r="E113" s="73">
        <v>0</v>
      </c>
      <c r="F113" s="74"/>
      <c r="G113" s="73"/>
      <c r="H113" s="73"/>
      <c r="I113" s="201">
        <f>I114</f>
        <v>0</v>
      </c>
      <c r="J113" s="201">
        <f t="shared" ref="J113:K116" si="20">J114</f>
        <v>0</v>
      </c>
      <c r="K113" s="201">
        <f t="shared" si="20"/>
        <v>0</v>
      </c>
    </row>
    <row r="114" spans="1:11" ht="38.25" hidden="1">
      <c r="A114" s="69" t="s">
        <v>67</v>
      </c>
      <c r="B114" s="71" t="s">
        <v>105</v>
      </c>
      <c r="C114" s="71" t="s">
        <v>103</v>
      </c>
      <c r="D114" s="72">
        <v>89</v>
      </c>
      <c r="E114" s="73">
        <v>1</v>
      </c>
      <c r="F114" s="74"/>
      <c r="G114" s="73"/>
      <c r="H114" s="73"/>
      <c r="I114" s="201">
        <f>I115</f>
        <v>0</v>
      </c>
      <c r="J114" s="201">
        <f t="shared" si="20"/>
        <v>0</v>
      </c>
      <c r="K114" s="201">
        <f t="shared" si="20"/>
        <v>0</v>
      </c>
    </row>
    <row r="115" spans="1:11" ht="38.25" hidden="1">
      <c r="A115" s="200" t="s">
        <v>266</v>
      </c>
      <c r="B115" s="71" t="s">
        <v>105</v>
      </c>
      <c r="C115" s="71" t="s">
        <v>103</v>
      </c>
      <c r="D115" s="72">
        <v>89</v>
      </c>
      <c r="E115" s="73">
        <v>1</v>
      </c>
      <c r="F115" s="74" t="s">
        <v>110</v>
      </c>
      <c r="G115" s="73" t="s">
        <v>265</v>
      </c>
      <c r="H115" s="73"/>
      <c r="I115" s="201">
        <f>I116</f>
        <v>0</v>
      </c>
      <c r="J115" s="201">
        <f t="shared" si="20"/>
        <v>0</v>
      </c>
      <c r="K115" s="201">
        <f t="shared" si="20"/>
        <v>0</v>
      </c>
    </row>
    <row r="116" spans="1:11" ht="25.5" hidden="1">
      <c r="A116" s="69" t="s">
        <v>47</v>
      </c>
      <c r="B116" s="71" t="s">
        <v>105</v>
      </c>
      <c r="C116" s="71" t="s">
        <v>103</v>
      </c>
      <c r="D116" s="72">
        <v>89</v>
      </c>
      <c r="E116" s="73">
        <v>1</v>
      </c>
      <c r="F116" s="74" t="s">
        <v>110</v>
      </c>
      <c r="G116" s="73" t="s">
        <v>265</v>
      </c>
      <c r="H116" s="73" t="s">
        <v>126</v>
      </c>
      <c r="I116" s="201">
        <f>I117</f>
        <v>0</v>
      </c>
      <c r="J116" s="201">
        <f t="shared" si="20"/>
        <v>0</v>
      </c>
      <c r="K116" s="201">
        <f t="shared" si="20"/>
        <v>0</v>
      </c>
    </row>
    <row r="117" spans="1:11" ht="38.25" hidden="1">
      <c r="A117" s="69" t="s">
        <v>48</v>
      </c>
      <c r="B117" s="71" t="s">
        <v>105</v>
      </c>
      <c r="C117" s="71" t="s">
        <v>103</v>
      </c>
      <c r="D117" s="72">
        <v>89</v>
      </c>
      <c r="E117" s="73">
        <v>1</v>
      </c>
      <c r="F117" s="74" t="s">
        <v>110</v>
      </c>
      <c r="G117" s="73" t="s">
        <v>265</v>
      </c>
      <c r="H117" s="73" t="s">
        <v>127</v>
      </c>
      <c r="I117" s="201">
        <f ca="1">'Приложение 2'!K191</f>
        <v>0</v>
      </c>
      <c r="J117" s="201">
        <f ca="1">'Приложение 2'!L191</f>
        <v>0</v>
      </c>
      <c r="K117" s="201">
        <f ca="1">'Приложение 2'!M191</f>
        <v>0</v>
      </c>
    </row>
    <row r="118" spans="1:11">
      <c r="A118" s="100" t="s">
        <v>88</v>
      </c>
      <c r="B118" s="102" t="s">
        <v>17</v>
      </c>
      <c r="C118" s="102"/>
      <c r="D118" s="102"/>
      <c r="E118" s="102"/>
      <c r="F118" s="102"/>
      <c r="G118" s="102"/>
      <c r="H118" s="102" t="s">
        <v>0</v>
      </c>
      <c r="I118" s="107">
        <f t="shared" ref="I118:K120" si="21">I119</f>
        <v>207.6</v>
      </c>
      <c r="J118" s="107">
        <f t="shared" si="21"/>
        <v>216</v>
      </c>
      <c r="K118" s="107">
        <f t="shared" si="21"/>
        <v>224.5</v>
      </c>
    </row>
    <row r="119" spans="1:11">
      <c r="A119" s="100" t="s">
        <v>89</v>
      </c>
      <c r="B119" s="102" t="s">
        <v>17</v>
      </c>
      <c r="C119" s="102" t="s">
        <v>30</v>
      </c>
      <c r="D119" s="102"/>
      <c r="E119" s="102"/>
      <c r="F119" s="102"/>
      <c r="G119" s="102"/>
      <c r="H119" s="109" t="s">
        <v>0</v>
      </c>
      <c r="I119" s="107">
        <f t="shared" si="21"/>
        <v>207.6</v>
      </c>
      <c r="J119" s="107">
        <f t="shared" si="21"/>
        <v>216</v>
      </c>
      <c r="K119" s="107">
        <f t="shared" si="21"/>
        <v>224.5</v>
      </c>
    </row>
    <row r="120" spans="1:11" ht="24">
      <c r="A120" s="6" t="s">
        <v>66</v>
      </c>
      <c r="B120" s="66" t="s">
        <v>17</v>
      </c>
      <c r="C120" s="66" t="s">
        <v>30</v>
      </c>
      <c r="D120" s="66">
        <v>89</v>
      </c>
      <c r="E120" s="66">
        <v>0</v>
      </c>
      <c r="F120" s="66"/>
      <c r="G120" s="66"/>
      <c r="H120" s="106"/>
      <c r="I120" s="10">
        <f t="shared" si="21"/>
        <v>207.6</v>
      </c>
      <c r="J120" s="10">
        <f t="shared" si="21"/>
        <v>216</v>
      </c>
      <c r="K120" s="10">
        <f t="shared" si="21"/>
        <v>224.5</v>
      </c>
    </row>
    <row r="121" spans="1:11" ht="36">
      <c r="A121" s="6" t="s">
        <v>67</v>
      </c>
      <c r="B121" s="66" t="s">
        <v>17</v>
      </c>
      <c r="C121" s="66" t="s">
        <v>30</v>
      </c>
      <c r="D121" s="66">
        <v>89</v>
      </c>
      <c r="E121" s="66">
        <v>1</v>
      </c>
      <c r="F121" s="66"/>
      <c r="G121" s="105"/>
      <c r="H121" s="66"/>
      <c r="I121" s="10">
        <f>I122+I125</f>
        <v>207.6</v>
      </c>
      <c r="J121" s="10">
        <f>J122+J125</f>
        <v>216</v>
      </c>
      <c r="K121" s="10">
        <f>K122+K125</f>
        <v>224.5</v>
      </c>
    </row>
    <row r="122" spans="1:11" ht="24">
      <c r="A122" s="6" t="s">
        <v>90</v>
      </c>
      <c r="B122" s="66" t="s">
        <v>17</v>
      </c>
      <c r="C122" s="66" t="s">
        <v>30</v>
      </c>
      <c r="D122" s="66">
        <v>89</v>
      </c>
      <c r="E122" s="66">
        <v>1</v>
      </c>
      <c r="F122" s="66" t="s">
        <v>110</v>
      </c>
      <c r="G122" s="105" t="s">
        <v>119</v>
      </c>
      <c r="H122" s="66"/>
      <c r="I122" s="10">
        <f t="shared" ref="I122:K123" si="22">I123</f>
        <v>207.6</v>
      </c>
      <c r="J122" s="10">
        <f t="shared" si="22"/>
        <v>216</v>
      </c>
      <c r="K122" s="10">
        <f t="shared" si="22"/>
        <v>224.5</v>
      </c>
    </row>
    <row r="123" spans="1:11" ht="24">
      <c r="A123" s="6" t="s">
        <v>91</v>
      </c>
      <c r="B123" s="66" t="s">
        <v>17</v>
      </c>
      <c r="C123" s="66" t="s">
        <v>30</v>
      </c>
      <c r="D123" s="66">
        <v>89</v>
      </c>
      <c r="E123" s="66">
        <v>1</v>
      </c>
      <c r="F123" s="66" t="s">
        <v>110</v>
      </c>
      <c r="G123" s="105" t="s">
        <v>119</v>
      </c>
      <c r="H123" s="66">
        <v>300</v>
      </c>
      <c r="I123" s="10">
        <f t="shared" si="22"/>
        <v>207.6</v>
      </c>
      <c r="J123" s="10">
        <f t="shared" si="22"/>
        <v>216</v>
      </c>
      <c r="K123" s="10">
        <f t="shared" si="22"/>
        <v>224.5</v>
      </c>
    </row>
    <row r="124" spans="1:11" ht="22.5" customHeight="1">
      <c r="A124" s="6" t="s">
        <v>92</v>
      </c>
      <c r="B124" s="66" t="s">
        <v>17</v>
      </c>
      <c r="C124" s="66" t="s">
        <v>30</v>
      </c>
      <c r="D124" s="66">
        <v>89</v>
      </c>
      <c r="E124" s="66">
        <v>1</v>
      </c>
      <c r="F124" s="66" t="s">
        <v>110</v>
      </c>
      <c r="G124" s="105" t="s">
        <v>119</v>
      </c>
      <c r="H124" s="66">
        <v>310</v>
      </c>
      <c r="I124" s="10">
        <f ca="1">'Приложение 2'!K200</f>
        <v>207.6</v>
      </c>
      <c r="J124" s="10">
        <f ca="1">'Приложение 2'!L200</f>
        <v>216</v>
      </c>
      <c r="K124" s="10">
        <f ca="1">'Приложение 2'!M200</f>
        <v>224.5</v>
      </c>
    </row>
    <row r="125" spans="1:11" ht="48" hidden="1">
      <c r="A125" s="6" t="s">
        <v>41</v>
      </c>
      <c r="B125" s="66" t="s">
        <v>17</v>
      </c>
      <c r="C125" s="66" t="s">
        <v>30</v>
      </c>
      <c r="D125" s="66">
        <v>89</v>
      </c>
      <c r="E125" s="66">
        <v>1</v>
      </c>
      <c r="F125" s="66" t="s">
        <v>110</v>
      </c>
      <c r="G125" s="105" t="s">
        <v>112</v>
      </c>
      <c r="H125" s="66"/>
      <c r="I125" s="10">
        <f t="shared" ref="I125:K126" si="23">I126</f>
        <v>0</v>
      </c>
      <c r="J125" s="10">
        <f t="shared" si="23"/>
        <v>0</v>
      </c>
      <c r="K125" s="10">
        <f t="shared" si="23"/>
        <v>0</v>
      </c>
    </row>
    <row r="126" spans="1:11" ht="24" hidden="1">
      <c r="A126" s="6" t="s">
        <v>91</v>
      </c>
      <c r="B126" s="66" t="s">
        <v>17</v>
      </c>
      <c r="C126" s="66" t="s">
        <v>30</v>
      </c>
      <c r="D126" s="66">
        <v>89</v>
      </c>
      <c r="E126" s="66">
        <v>1</v>
      </c>
      <c r="F126" s="66" t="s">
        <v>110</v>
      </c>
      <c r="G126" s="105" t="s">
        <v>112</v>
      </c>
      <c r="H126" s="66">
        <v>300</v>
      </c>
      <c r="I126" s="10">
        <f t="shared" si="23"/>
        <v>0</v>
      </c>
      <c r="J126" s="10">
        <f t="shared" si="23"/>
        <v>0</v>
      </c>
      <c r="K126" s="10">
        <f t="shared" si="23"/>
        <v>0</v>
      </c>
    </row>
    <row r="127" spans="1:11" ht="24" hidden="1">
      <c r="A127" s="6" t="s">
        <v>92</v>
      </c>
      <c r="B127" s="66" t="s">
        <v>17</v>
      </c>
      <c r="C127" s="66" t="s">
        <v>30</v>
      </c>
      <c r="D127" s="66">
        <v>89</v>
      </c>
      <c r="E127" s="66">
        <v>1</v>
      </c>
      <c r="F127" s="66" t="s">
        <v>110</v>
      </c>
      <c r="G127" s="105" t="s">
        <v>112</v>
      </c>
      <c r="H127" s="66">
        <v>310</v>
      </c>
      <c r="I127" s="10">
        <f ca="1">'Приложение 2'!K203</f>
        <v>0</v>
      </c>
      <c r="J127" s="10">
        <f ca="1">'Приложение 2'!L203</f>
        <v>0</v>
      </c>
      <c r="K127" s="10">
        <f ca="1">'Приложение 2'!M203</f>
        <v>0</v>
      </c>
    </row>
    <row r="128" spans="1:11" ht="24" hidden="1">
      <c r="A128" s="100" t="s">
        <v>95</v>
      </c>
      <c r="B128" s="102">
        <v>13</v>
      </c>
      <c r="C128" s="102"/>
      <c r="D128" s="102"/>
      <c r="E128" s="102"/>
      <c r="F128" s="102"/>
      <c r="G128" s="108"/>
      <c r="H128" s="102"/>
      <c r="I128" s="107">
        <f t="shared" ref="I128:I133" si="24">I129</f>
        <v>0</v>
      </c>
      <c r="J128" s="107">
        <f t="shared" ref="J128:K133" si="25">J129</f>
        <v>0</v>
      </c>
      <c r="K128" s="107">
        <f t="shared" si="25"/>
        <v>0</v>
      </c>
    </row>
    <row r="129" spans="1:11" ht="24" hidden="1">
      <c r="A129" s="100" t="s">
        <v>96</v>
      </c>
      <c r="B129" s="102">
        <v>13</v>
      </c>
      <c r="C129" s="102" t="s">
        <v>30</v>
      </c>
      <c r="D129" s="102"/>
      <c r="E129" s="102"/>
      <c r="F129" s="102"/>
      <c r="G129" s="108"/>
      <c r="H129" s="102"/>
      <c r="I129" s="107">
        <f t="shared" si="24"/>
        <v>0</v>
      </c>
      <c r="J129" s="107">
        <f t="shared" si="25"/>
        <v>0</v>
      </c>
      <c r="K129" s="107">
        <f t="shared" si="25"/>
        <v>0</v>
      </c>
    </row>
    <row r="130" spans="1:11" ht="24" hidden="1">
      <c r="A130" s="6" t="s">
        <v>66</v>
      </c>
      <c r="B130" s="66">
        <v>13</v>
      </c>
      <c r="C130" s="66" t="s">
        <v>30</v>
      </c>
      <c r="D130" s="66" t="s">
        <v>107</v>
      </c>
      <c r="E130" s="66" t="s">
        <v>109</v>
      </c>
      <c r="F130" s="66"/>
      <c r="G130" s="105"/>
      <c r="H130" s="66"/>
      <c r="I130" s="10">
        <f t="shared" si="24"/>
        <v>0</v>
      </c>
      <c r="J130" s="10">
        <f t="shared" si="25"/>
        <v>0</v>
      </c>
      <c r="K130" s="10">
        <f t="shared" si="25"/>
        <v>0</v>
      </c>
    </row>
    <row r="131" spans="1:11" ht="36" hidden="1">
      <c r="A131" s="6" t="s">
        <v>67</v>
      </c>
      <c r="B131" s="66">
        <v>13</v>
      </c>
      <c r="C131" s="66" t="s">
        <v>30</v>
      </c>
      <c r="D131" s="66">
        <v>89</v>
      </c>
      <c r="E131" s="66">
        <v>1</v>
      </c>
      <c r="F131" s="66"/>
      <c r="G131" s="105"/>
      <c r="H131" s="66"/>
      <c r="I131" s="10">
        <f t="shared" si="24"/>
        <v>0</v>
      </c>
      <c r="J131" s="10">
        <f t="shared" si="25"/>
        <v>0</v>
      </c>
      <c r="K131" s="10">
        <f t="shared" si="25"/>
        <v>0</v>
      </c>
    </row>
    <row r="132" spans="1:11" ht="12" hidden="1" customHeight="1">
      <c r="A132" s="6" t="s">
        <v>97</v>
      </c>
      <c r="B132" s="66">
        <v>13</v>
      </c>
      <c r="C132" s="66" t="s">
        <v>30</v>
      </c>
      <c r="D132" s="66" t="s">
        <v>107</v>
      </c>
      <c r="E132" s="66" t="s">
        <v>8</v>
      </c>
      <c r="F132" s="66" t="s">
        <v>110</v>
      </c>
      <c r="G132" s="105" t="s">
        <v>120</v>
      </c>
      <c r="H132" s="66"/>
      <c r="I132" s="10">
        <f t="shared" si="24"/>
        <v>0</v>
      </c>
      <c r="J132" s="10">
        <f t="shared" si="25"/>
        <v>0</v>
      </c>
      <c r="K132" s="10">
        <f t="shared" si="25"/>
        <v>0</v>
      </c>
    </row>
    <row r="133" spans="1:11" ht="24" hidden="1">
      <c r="A133" s="6" t="s">
        <v>98</v>
      </c>
      <c r="B133" s="66">
        <v>13</v>
      </c>
      <c r="C133" s="66" t="s">
        <v>30</v>
      </c>
      <c r="D133" s="66" t="s">
        <v>107</v>
      </c>
      <c r="E133" s="66" t="s">
        <v>8</v>
      </c>
      <c r="F133" s="66" t="s">
        <v>110</v>
      </c>
      <c r="G133" s="66" t="s">
        <v>120</v>
      </c>
      <c r="H133" s="66" t="s">
        <v>129</v>
      </c>
      <c r="I133" s="10">
        <f t="shared" si="24"/>
        <v>0</v>
      </c>
      <c r="J133" s="10">
        <f t="shared" si="25"/>
        <v>0</v>
      </c>
      <c r="K133" s="10">
        <f t="shared" si="25"/>
        <v>0</v>
      </c>
    </row>
    <row r="134" spans="1:11" hidden="1">
      <c r="A134" s="67" t="s">
        <v>99</v>
      </c>
      <c r="B134" s="68">
        <v>13</v>
      </c>
      <c r="C134" s="68" t="s">
        <v>30</v>
      </c>
      <c r="D134" s="68" t="s">
        <v>107</v>
      </c>
      <c r="E134" s="68" t="s">
        <v>8</v>
      </c>
      <c r="F134" s="68" t="s">
        <v>110</v>
      </c>
      <c r="G134" s="68" t="s">
        <v>120</v>
      </c>
      <c r="H134" s="68" t="s">
        <v>130</v>
      </c>
      <c r="I134" s="154">
        <f ca="1">'Приложение 2'!K214</f>
        <v>0</v>
      </c>
      <c r="J134" s="154">
        <f ca="1">'Приложение 2'!L214</f>
        <v>0</v>
      </c>
      <c r="K134" s="154">
        <f ca="1">'Приложение 2'!M214</f>
        <v>0</v>
      </c>
    </row>
    <row r="135" spans="1:11" ht="13.5">
      <c r="A135" s="95" t="str">
        <f ca="1">'Приложение 2'!A216</f>
        <v>Условно утвержденные расходы</v>
      </c>
      <c r="B135" s="155">
        <v>99</v>
      </c>
      <c r="C135" s="155"/>
      <c r="D135" s="155"/>
      <c r="E135" s="155"/>
      <c r="F135" s="155"/>
      <c r="G135" s="155"/>
      <c r="H135" s="155"/>
      <c r="I135" s="156">
        <f t="shared" ref="I135:I140" si="26">I136</f>
        <v>0</v>
      </c>
      <c r="J135" s="156">
        <f t="shared" ref="J135:K140" si="27">J136</f>
        <v>33.799999999999997</v>
      </c>
      <c r="K135" s="156">
        <f t="shared" si="27"/>
        <v>69.7</v>
      </c>
    </row>
    <row r="136" spans="1:11" ht="13.5">
      <c r="A136" s="95" t="str">
        <f ca="1">'Приложение 2'!A217</f>
        <v>Условно утвержденные расходы</v>
      </c>
      <c r="B136" s="155" t="s">
        <v>224</v>
      </c>
      <c r="C136" s="155" t="s">
        <v>224</v>
      </c>
      <c r="D136" s="155"/>
      <c r="E136" s="155"/>
      <c r="F136" s="155"/>
      <c r="G136" s="155"/>
      <c r="H136" s="155"/>
      <c r="I136" s="156">
        <f t="shared" si="26"/>
        <v>0</v>
      </c>
      <c r="J136" s="156">
        <f t="shared" si="27"/>
        <v>33.799999999999997</v>
      </c>
      <c r="K136" s="156">
        <f t="shared" si="27"/>
        <v>69.7</v>
      </c>
    </row>
    <row r="137" spans="1:11" ht="51" customHeight="1">
      <c r="A137" s="69" t="str">
        <f ca="1">'Приложение 2'!A218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37" s="141" t="s">
        <v>224</v>
      </c>
      <c r="C137" s="141" t="s">
        <v>224</v>
      </c>
      <c r="D137" s="141" t="s">
        <v>106</v>
      </c>
      <c r="E137" s="141" t="s">
        <v>109</v>
      </c>
      <c r="F137" s="139"/>
      <c r="G137" s="139"/>
      <c r="H137" s="139"/>
      <c r="I137" s="157">
        <f t="shared" si="26"/>
        <v>0</v>
      </c>
      <c r="J137" s="157">
        <f t="shared" si="27"/>
        <v>33.799999999999997</v>
      </c>
      <c r="K137" s="157">
        <f t="shared" si="27"/>
        <v>69.7</v>
      </c>
    </row>
    <row r="138" spans="1:11" ht="53.25" customHeight="1">
      <c r="A138" s="69" t="str">
        <f ca="1">'Приложение 2'!A219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38" s="141" t="s">
        <v>224</v>
      </c>
      <c r="C138" s="141" t="s">
        <v>224</v>
      </c>
      <c r="D138" s="141" t="s">
        <v>106</v>
      </c>
      <c r="E138" s="141" t="s">
        <v>8</v>
      </c>
      <c r="F138" s="139"/>
      <c r="G138" s="139"/>
      <c r="H138" s="139"/>
      <c r="I138" s="157">
        <f t="shared" si="26"/>
        <v>0</v>
      </c>
      <c r="J138" s="157">
        <f t="shared" si="27"/>
        <v>33.799999999999997</v>
      </c>
      <c r="K138" s="157">
        <f t="shared" si="27"/>
        <v>69.7</v>
      </c>
    </row>
    <row r="139" spans="1:11">
      <c r="A139" s="69" t="str">
        <f ca="1">'Приложение 2'!A220</f>
        <v>Условно утвержденные расходы</v>
      </c>
      <c r="B139" s="141" t="s">
        <v>224</v>
      </c>
      <c r="C139" s="141" t="s">
        <v>224</v>
      </c>
      <c r="D139" s="141" t="s">
        <v>106</v>
      </c>
      <c r="E139" s="141" t="s">
        <v>8</v>
      </c>
      <c r="F139" s="141" t="s">
        <v>110</v>
      </c>
      <c r="G139" s="141" t="s">
        <v>225</v>
      </c>
      <c r="H139" s="139"/>
      <c r="I139" s="157">
        <f t="shared" si="26"/>
        <v>0</v>
      </c>
      <c r="J139" s="157">
        <f t="shared" si="27"/>
        <v>33.799999999999997</v>
      </c>
      <c r="K139" s="157">
        <f t="shared" si="27"/>
        <v>69.7</v>
      </c>
    </row>
    <row r="140" spans="1:11">
      <c r="A140" s="69" t="str">
        <f ca="1">'Приложение 2'!A221</f>
        <v>Иные бюджетные ассигнования</v>
      </c>
      <c r="B140" s="141" t="s">
        <v>224</v>
      </c>
      <c r="C140" s="141" t="s">
        <v>224</v>
      </c>
      <c r="D140" s="141" t="s">
        <v>106</v>
      </c>
      <c r="E140" s="141" t="s">
        <v>8</v>
      </c>
      <c r="F140" s="141" t="s">
        <v>110</v>
      </c>
      <c r="G140" s="141" t="s">
        <v>225</v>
      </c>
      <c r="H140" s="141" t="s">
        <v>125</v>
      </c>
      <c r="I140" s="157">
        <f t="shared" si="26"/>
        <v>0</v>
      </c>
      <c r="J140" s="157">
        <f t="shared" si="27"/>
        <v>33.799999999999997</v>
      </c>
      <c r="K140" s="157">
        <f t="shared" si="27"/>
        <v>69.7</v>
      </c>
    </row>
    <row r="141" spans="1:11">
      <c r="A141" s="69" t="str">
        <f ca="1">'Приложение 2'!A222</f>
        <v>Резервные средства</v>
      </c>
      <c r="B141" s="141" t="s">
        <v>224</v>
      </c>
      <c r="C141" s="141" t="s">
        <v>224</v>
      </c>
      <c r="D141" s="141" t="s">
        <v>106</v>
      </c>
      <c r="E141" s="141" t="s">
        <v>8</v>
      </c>
      <c r="F141" s="141" t="s">
        <v>110</v>
      </c>
      <c r="G141" s="141" t="s">
        <v>225</v>
      </c>
      <c r="H141" s="141" t="s">
        <v>226</v>
      </c>
      <c r="I141" s="157">
        <f ca="1">'Приложение 2'!K222</f>
        <v>0</v>
      </c>
      <c r="J141" s="157">
        <f ca="1">'Приложение 2'!L222</f>
        <v>33.799999999999997</v>
      </c>
      <c r="K141" s="157">
        <f ca="1">'Приложение 2'!M222</f>
        <v>69.7</v>
      </c>
    </row>
  </sheetData>
  <mergeCells count="10">
    <mergeCell ref="H1:K1"/>
    <mergeCell ref="H2:K2"/>
    <mergeCell ref="A3:K3"/>
    <mergeCell ref="H4:K4"/>
    <mergeCell ref="H5:H6"/>
    <mergeCell ref="I5:K5"/>
    <mergeCell ref="A5:A6"/>
    <mergeCell ref="B5:B6"/>
    <mergeCell ref="C5:C6"/>
    <mergeCell ref="D5:G6"/>
  </mergeCells>
  <phoneticPr fontId="0" type="noConversion"/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91"/>
  <sheetViews>
    <sheetView view="pageBreakPreview" topLeftCell="A5" zoomScaleNormal="100" zoomScaleSheetLayoutView="100" workbookViewId="0">
      <selection activeCell="E169" sqref="E169"/>
    </sheetView>
  </sheetViews>
  <sheetFormatPr defaultRowHeight="12.75"/>
  <cols>
    <col min="1" max="1" width="37.5" customWidth="1"/>
    <col min="2" max="4" width="4.1640625" customWidth="1"/>
    <col min="5" max="5" width="7" customWidth="1"/>
    <col min="6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2">
      <c r="I1" s="217" t="s">
        <v>141</v>
      </c>
      <c r="J1" s="218"/>
      <c r="K1" s="218"/>
      <c r="L1" s="218"/>
    </row>
    <row r="2" spans="1:12" ht="91.5" customHeight="1">
      <c r="A2" s="1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13" t="str">
        <f ca="1"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2024 год и на плановый период 2025 и 2026 годов»</v>
      </c>
      <c r="J2" s="214"/>
      <c r="K2" s="214"/>
      <c r="L2" s="214"/>
    </row>
    <row r="3" spans="1:12" ht="129.75" customHeight="1">
      <c r="A3" s="215" t="s">
        <v>277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4" spans="1:12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216" t="s">
        <v>1</v>
      </c>
      <c r="J4" s="216"/>
      <c r="K4" s="216"/>
      <c r="L4" s="216"/>
    </row>
    <row r="5" spans="1:12" ht="19.5" customHeight="1">
      <c r="A5" s="208" t="s">
        <v>2</v>
      </c>
      <c r="B5" s="208" t="s">
        <v>5</v>
      </c>
      <c r="C5" s="208"/>
      <c r="D5" s="208"/>
      <c r="E5" s="208"/>
      <c r="F5" s="208" t="s">
        <v>22</v>
      </c>
      <c r="G5" s="208" t="s">
        <v>3</v>
      </c>
      <c r="H5" s="208" t="s">
        <v>4</v>
      </c>
      <c r="I5" s="208" t="s">
        <v>21</v>
      </c>
      <c r="J5" s="208" t="s">
        <v>7</v>
      </c>
      <c r="K5" s="208"/>
      <c r="L5" s="208"/>
    </row>
    <row r="6" spans="1:12" ht="14.85" customHeight="1">
      <c r="A6" s="208" t="s">
        <v>0</v>
      </c>
      <c r="B6" s="208" t="s">
        <v>0</v>
      </c>
      <c r="C6" s="208"/>
      <c r="D6" s="208"/>
      <c r="E6" s="208"/>
      <c r="F6" s="208" t="s">
        <v>0</v>
      </c>
      <c r="G6" s="208" t="s">
        <v>0</v>
      </c>
      <c r="H6" s="208" t="s">
        <v>0</v>
      </c>
      <c r="I6" s="208" t="s">
        <v>0</v>
      </c>
      <c r="J6" s="27" t="s">
        <v>29</v>
      </c>
      <c r="K6" s="27" t="s">
        <v>252</v>
      </c>
      <c r="L6" s="27" t="s">
        <v>280</v>
      </c>
    </row>
    <row r="7" spans="1:12" ht="13.7" customHeight="1">
      <c r="A7" s="11" t="s">
        <v>8</v>
      </c>
      <c r="B7" s="11" t="s">
        <v>9</v>
      </c>
      <c r="C7" s="11" t="s">
        <v>10</v>
      </c>
      <c r="D7" s="11" t="s">
        <v>11</v>
      </c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  <c r="K7" s="11" t="s">
        <v>18</v>
      </c>
      <c r="L7" s="11" t="s">
        <v>20</v>
      </c>
    </row>
    <row r="8" spans="1:12" ht="13.7" customHeight="1">
      <c r="A8" s="5" t="s">
        <v>19</v>
      </c>
      <c r="B8" s="11"/>
      <c r="C8" s="11"/>
      <c r="D8" s="11"/>
      <c r="E8" s="11"/>
      <c r="F8" s="11"/>
      <c r="G8" s="11"/>
      <c r="H8" s="11"/>
      <c r="I8" s="11"/>
      <c r="J8" s="174">
        <f>J9+J25+J68+J132+J17</f>
        <v>2144.6</v>
      </c>
      <c r="K8" s="174">
        <f>K9+K25+K68+K132+K17</f>
        <v>1778.4</v>
      </c>
      <c r="L8" s="174">
        <f>L9+L25+L68+L132+L17</f>
        <v>1838.3000000000002</v>
      </c>
    </row>
    <row r="9" spans="1:12" ht="74.25" customHeight="1">
      <c r="A9" s="5" t="str">
        <f ca="1">'Приложение 2'!$A$90</f>
        <v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2023-2026 годы"</v>
      </c>
      <c r="B9" s="102" t="s">
        <v>30</v>
      </c>
      <c r="C9" s="102" t="s">
        <v>109</v>
      </c>
      <c r="D9" s="102"/>
      <c r="E9" s="102"/>
      <c r="F9" s="102"/>
      <c r="G9" s="102" t="s">
        <v>0</v>
      </c>
      <c r="H9" s="102" t="s">
        <v>0</v>
      </c>
      <c r="I9" s="102" t="s">
        <v>0</v>
      </c>
      <c r="J9" s="107">
        <f>J10</f>
        <v>1</v>
      </c>
      <c r="K9" s="107">
        <f>K10</f>
        <v>1</v>
      </c>
      <c r="L9" s="107">
        <f>L10</f>
        <v>1</v>
      </c>
    </row>
    <row r="10" spans="1:12" ht="36">
      <c r="A10" s="6" t="s">
        <v>71</v>
      </c>
      <c r="B10" s="66" t="s">
        <v>30</v>
      </c>
      <c r="C10" s="66" t="s">
        <v>109</v>
      </c>
      <c r="D10" s="66" t="s">
        <v>30</v>
      </c>
      <c r="E10" s="66"/>
      <c r="F10" s="66"/>
      <c r="G10" s="66"/>
      <c r="H10" s="66"/>
      <c r="I10" s="66"/>
      <c r="J10" s="10">
        <f t="shared" ref="J10:J15" si="0">J11</f>
        <v>1</v>
      </c>
      <c r="K10" s="10">
        <f t="shared" ref="K10:L15" si="1">K11</f>
        <v>1</v>
      </c>
      <c r="L10" s="10">
        <f t="shared" si="1"/>
        <v>1</v>
      </c>
    </row>
    <row r="11" spans="1:12" ht="24">
      <c r="A11" s="6" t="s">
        <v>72</v>
      </c>
      <c r="B11" s="66" t="s">
        <v>30</v>
      </c>
      <c r="C11" s="66" t="s">
        <v>109</v>
      </c>
      <c r="D11" s="66" t="s">
        <v>30</v>
      </c>
      <c r="E11" s="66" t="s">
        <v>116</v>
      </c>
      <c r="F11" s="66"/>
      <c r="G11" s="66"/>
      <c r="H11" s="66"/>
      <c r="I11" s="66"/>
      <c r="J11" s="10">
        <f t="shared" si="0"/>
        <v>1</v>
      </c>
      <c r="K11" s="10">
        <f t="shared" si="1"/>
        <v>1</v>
      </c>
      <c r="L11" s="10">
        <f t="shared" si="1"/>
        <v>1</v>
      </c>
    </row>
    <row r="12" spans="1:12" ht="24">
      <c r="A12" s="6" t="s">
        <v>47</v>
      </c>
      <c r="B12" s="66" t="s">
        <v>30</v>
      </c>
      <c r="C12" s="66" t="s">
        <v>109</v>
      </c>
      <c r="D12" s="66" t="s">
        <v>30</v>
      </c>
      <c r="E12" s="66" t="s">
        <v>116</v>
      </c>
      <c r="F12" s="66" t="s">
        <v>126</v>
      </c>
      <c r="G12" s="106"/>
      <c r="H12" s="106"/>
      <c r="I12" s="106"/>
      <c r="J12" s="10">
        <f t="shared" si="0"/>
        <v>1</v>
      </c>
      <c r="K12" s="10">
        <f t="shared" si="1"/>
        <v>1</v>
      </c>
      <c r="L12" s="10">
        <f t="shared" si="1"/>
        <v>1</v>
      </c>
    </row>
    <row r="13" spans="1:12" ht="36">
      <c r="A13" s="6" t="s">
        <v>48</v>
      </c>
      <c r="B13" s="66" t="s">
        <v>30</v>
      </c>
      <c r="C13" s="66" t="s">
        <v>109</v>
      </c>
      <c r="D13" s="66" t="s">
        <v>30</v>
      </c>
      <c r="E13" s="66" t="s">
        <v>116</v>
      </c>
      <c r="F13" s="66" t="s">
        <v>127</v>
      </c>
      <c r="G13" s="66"/>
      <c r="H13" s="66"/>
      <c r="I13" s="66"/>
      <c r="J13" s="10">
        <f t="shared" si="0"/>
        <v>1</v>
      </c>
      <c r="K13" s="10">
        <f t="shared" si="1"/>
        <v>1</v>
      </c>
      <c r="L13" s="10">
        <f t="shared" si="1"/>
        <v>1</v>
      </c>
    </row>
    <row r="14" spans="1:12">
      <c r="A14" s="6" t="s">
        <v>32</v>
      </c>
      <c r="B14" s="66" t="s">
        <v>30</v>
      </c>
      <c r="C14" s="66" t="s">
        <v>109</v>
      </c>
      <c r="D14" s="66" t="s">
        <v>30</v>
      </c>
      <c r="E14" s="66" t="s">
        <v>116</v>
      </c>
      <c r="F14" s="66" t="s">
        <v>127</v>
      </c>
      <c r="G14" s="106" t="s">
        <v>30</v>
      </c>
      <c r="H14" s="106"/>
      <c r="I14" s="106"/>
      <c r="J14" s="10">
        <f t="shared" si="0"/>
        <v>1</v>
      </c>
      <c r="K14" s="10">
        <f t="shared" si="1"/>
        <v>1</v>
      </c>
      <c r="L14" s="10">
        <f t="shared" si="1"/>
        <v>1</v>
      </c>
    </row>
    <row r="15" spans="1:12">
      <c r="A15" s="6" t="s">
        <v>70</v>
      </c>
      <c r="B15" s="66" t="s">
        <v>30</v>
      </c>
      <c r="C15" s="66" t="s">
        <v>109</v>
      </c>
      <c r="D15" s="66" t="s">
        <v>30</v>
      </c>
      <c r="E15" s="66" t="s">
        <v>116</v>
      </c>
      <c r="F15" s="66" t="s">
        <v>127</v>
      </c>
      <c r="G15" s="106" t="s">
        <v>30</v>
      </c>
      <c r="H15" s="106" t="s">
        <v>102</v>
      </c>
      <c r="I15" s="106"/>
      <c r="J15" s="10">
        <f t="shared" si="0"/>
        <v>1</v>
      </c>
      <c r="K15" s="10">
        <f t="shared" si="1"/>
        <v>1</v>
      </c>
      <c r="L15" s="10">
        <f t="shared" si="1"/>
        <v>1</v>
      </c>
    </row>
    <row r="16" spans="1:12" ht="48.75" customHeight="1">
      <c r="A16" s="9" t="str">
        <f ca="1">'Приложение 2'!$A$9</f>
        <v>Администрация Шугуровского сельского поселения Большеберезниковского муниципального района Республики Мордовия</v>
      </c>
      <c r="B16" s="66" t="s">
        <v>30</v>
      </c>
      <c r="C16" s="66" t="s">
        <v>109</v>
      </c>
      <c r="D16" s="66" t="s">
        <v>30</v>
      </c>
      <c r="E16" s="66" t="s">
        <v>116</v>
      </c>
      <c r="F16" s="66" t="s">
        <v>127</v>
      </c>
      <c r="G16" s="66" t="s">
        <v>30</v>
      </c>
      <c r="H16" s="110" t="s">
        <v>102</v>
      </c>
      <c r="I16" s="110">
        <f ca="1">'Приложение 2'!$B$9</f>
        <v>935</v>
      </c>
      <c r="J16" s="10">
        <f ca="1">'Приложение 2'!K94</f>
        <v>1</v>
      </c>
      <c r="K16" s="10">
        <f ca="1">'Приложение 2'!L94</f>
        <v>1</v>
      </c>
      <c r="L16" s="10">
        <f ca="1">'Приложение 2'!M94</f>
        <v>1</v>
      </c>
    </row>
    <row r="17" spans="1:12" ht="101.25" hidden="1" customHeight="1">
      <c r="A17" s="185" t="s">
        <v>244</v>
      </c>
      <c r="B17" s="186" t="s">
        <v>240</v>
      </c>
      <c r="C17" s="186" t="s">
        <v>109</v>
      </c>
      <c r="D17" s="186"/>
      <c r="E17" s="186"/>
      <c r="F17" s="186"/>
      <c r="G17" s="186"/>
      <c r="H17" s="187"/>
      <c r="I17" s="187"/>
      <c r="J17" s="107">
        <f t="shared" ref="J17:J23" si="2">J18</f>
        <v>0</v>
      </c>
      <c r="K17" s="107">
        <f t="shared" ref="K17:L23" si="3">K18</f>
        <v>0</v>
      </c>
      <c r="L17" s="107">
        <f t="shared" si="3"/>
        <v>0</v>
      </c>
    </row>
    <row r="18" spans="1:12" ht="42.75" hidden="1" customHeight="1">
      <c r="A18" s="182" t="s">
        <v>243</v>
      </c>
      <c r="B18" s="66" t="s">
        <v>240</v>
      </c>
      <c r="C18" s="66" t="s">
        <v>109</v>
      </c>
      <c r="D18" s="66" t="s">
        <v>31</v>
      </c>
      <c r="E18" s="66"/>
      <c r="F18" s="66"/>
      <c r="G18" s="66"/>
      <c r="H18" s="110"/>
      <c r="I18" s="110"/>
      <c r="J18" s="10">
        <f t="shared" si="2"/>
        <v>0</v>
      </c>
      <c r="K18" s="10">
        <f t="shared" si="3"/>
        <v>0</v>
      </c>
      <c r="L18" s="10">
        <f t="shared" si="3"/>
        <v>0</v>
      </c>
    </row>
    <row r="19" spans="1:12" ht="54.75" hidden="1" customHeight="1">
      <c r="A19" s="146" t="s">
        <v>242</v>
      </c>
      <c r="B19" s="66" t="s">
        <v>240</v>
      </c>
      <c r="C19" s="66" t="s">
        <v>109</v>
      </c>
      <c r="D19" s="66" t="s">
        <v>31</v>
      </c>
      <c r="E19" s="66" t="s">
        <v>241</v>
      </c>
      <c r="F19" s="66"/>
      <c r="G19" s="66"/>
      <c r="H19" s="110"/>
      <c r="I19" s="110"/>
      <c r="J19" s="10">
        <f t="shared" si="2"/>
        <v>0</v>
      </c>
      <c r="K19" s="10">
        <f t="shared" si="3"/>
        <v>0</v>
      </c>
      <c r="L19" s="10">
        <f t="shared" si="3"/>
        <v>0</v>
      </c>
    </row>
    <row r="20" spans="1:12" ht="24.75" hidden="1" customHeight="1">
      <c r="A20" s="177" t="s">
        <v>47</v>
      </c>
      <c r="B20" s="66" t="s">
        <v>240</v>
      </c>
      <c r="C20" s="66" t="s">
        <v>109</v>
      </c>
      <c r="D20" s="66" t="s">
        <v>31</v>
      </c>
      <c r="E20" s="66" t="s">
        <v>241</v>
      </c>
      <c r="F20" s="66" t="s">
        <v>126</v>
      </c>
      <c r="G20" s="66"/>
      <c r="H20" s="110"/>
      <c r="I20" s="110"/>
      <c r="J20" s="10">
        <f t="shared" si="2"/>
        <v>0</v>
      </c>
      <c r="K20" s="10">
        <f t="shared" si="3"/>
        <v>0</v>
      </c>
      <c r="L20" s="10">
        <f t="shared" si="3"/>
        <v>0</v>
      </c>
    </row>
    <row r="21" spans="1:12" ht="38.25" hidden="1" customHeight="1">
      <c r="A21" s="6" t="s">
        <v>48</v>
      </c>
      <c r="B21" s="66" t="s">
        <v>240</v>
      </c>
      <c r="C21" s="66" t="s">
        <v>109</v>
      </c>
      <c r="D21" s="66" t="s">
        <v>31</v>
      </c>
      <c r="E21" s="66" t="s">
        <v>241</v>
      </c>
      <c r="F21" s="66" t="s">
        <v>127</v>
      </c>
      <c r="G21" s="66"/>
      <c r="H21" s="110"/>
      <c r="I21" s="110"/>
      <c r="J21" s="10">
        <f t="shared" si="2"/>
        <v>0</v>
      </c>
      <c r="K21" s="10">
        <f t="shared" si="3"/>
        <v>0</v>
      </c>
      <c r="L21" s="10">
        <f t="shared" si="3"/>
        <v>0</v>
      </c>
    </row>
    <row r="22" spans="1:12" ht="13.5" hidden="1" customHeight="1">
      <c r="A22" s="9" t="s">
        <v>77</v>
      </c>
      <c r="B22" s="66" t="s">
        <v>240</v>
      </c>
      <c r="C22" s="66" t="s">
        <v>109</v>
      </c>
      <c r="D22" s="66" t="s">
        <v>31</v>
      </c>
      <c r="E22" s="66" t="s">
        <v>241</v>
      </c>
      <c r="F22" s="66" t="s">
        <v>127</v>
      </c>
      <c r="G22" s="66" t="s">
        <v>101</v>
      </c>
      <c r="H22" s="110"/>
      <c r="I22" s="110"/>
      <c r="J22" s="10">
        <f t="shared" si="2"/>
        <v>0</v>
      </c>
      <c r="K22" s="10">
        <f t="shared" si="3"/>
        <v>0</v>
      </c>
      <c r="L22" s="10">
        <f t="shared" si="3"/>
        <v>0</v>
      </c>
    </row>
    <row r="23" spans="1:12" ht="13.5" hidden="1" customHeight="1">
      <c r="A23" s="9" t="s">
        <v>245</v>
      </c>
      <c r="B23" s="66" t="s">
        <v>240</v>
      </c>
      <c r="C23" s="66" t="s">
        <v>109</v>
      </c>
      <c r="D23" s="66" t="s">
        <v>31</v>
      </c>
      <c r="E23" s="66" t="s">
        <v>241</v>
      </c>
      <c r="F23" s="66" t="s">
        <v>127</v>
      </c>
      <c r="G23" s="66" t="s">
        <v>101</v>
      </c>
      <c r="H23" s="110" t="s">
        <v>111</v>
      </c>
      <c r="I23" s="110"/>
      <c r="J23" s="10">
        <f t="shared" si="2"/>
        <v>0</v>
      </c>
      <c r="K23" s="10">
        <f t="shared" si="3"/>
        <v>0</v>
      </c>
      <c r="L23" s="10">
        <f t="shared" si="3"/>
        <v>0</v>
      </c>
    </row>
    <row r="24" spans="1:12" ht="50.25" hidden="1" customHeight="1">
      <c r="A24" s="9" t="str">
        <f>$A$16</f>
        <v>Администрация Шугуровского сельского поселения Большеберезниковского муниципального района Республики Мордовия</v>
      </c>
      <c r="B24" s="66" t="s">
        <v>240</v>
      </c>
      <c r="C24" s="66" t="s">
        <v>109</v>
      </c>
      <c r="D24" s="66" t="s">
        <v>31</v>
      </c>
      <c r="E24" s="66" t="s">
        <v>241</v>
      </c>
      <c r="F24" s="66" t="s">
        <v>127</v>
      </c>
      <c r="G24" s="66" t="s">
        <v>101</v>
      </c>
      <c r="H24" s="110" t="s">
        <v>111</v>
      </c>
      <c r="I24" s="110">
        <f>$I$16</f>
        <v>935</v>
      </c>
      <c r="J24" s="10">
        <f ca="1">'Приложение 2'!K129</f>
        <v>0</v>
      </c>
      <c r="K24" s="10">
        <f ca="1">'Приложение 2'!L129</f>
        <v>0</v>
      </c>
      <c r="L24" s="10">
        <f ca="1">'Приложение 2'!M129</f>
        <v>0</v>
      </c>
    </row>
    <row r="25" spans="1:12" ht="84.75" customHeight="1">
      <c r="A25" s="101" t="str">
        <f ca="1">'Приложение 2'!$A$150</f>
        <v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2022-2026 годы»</v>
      </c>
      <c r="B25" s="102" t="s">
        <v>108</v>
      </c>
      <c r="C25" s="102" t="s">
        <v>109</v>
      </c>
      <c r="D25" s="102"/>
      <c r="E25" s="102"/>
      <c r="F25" s="102"/>
      <c r="G25" s="102"/>
      <c r="H25" s="102"/>
      <c r="I25" s="109"/>
      <c r="J25" s="107">
        <f>J26+J33+J47+J54+J61+J40</f>
        <v>233.7</v>
      </c>
      <c r="K25" s="107">
        <f>K26+K33+K47+K54+K61+K40</f>
        <v>108.5</v>
      </c>
      <c r="L25" s="107">
        <f>L26+L33+L47+L54+L61+L40</f>
        <v>122.8</v>
      </c>
    </row>
    <row r="26" spans="1:12" ht="74.25" customHeight="1">
      <c r="A26" s="6" t="str">
        <f ca="1">'Приложение 2'!$A$151</f>
        <v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2022-2026 годы»</v>
      </c>
      <c r="B26" s="66" t="s">
        <v>108</v>
      </c>
      <c r="C26" s="66" t="s">
        <v>109</v>
      </c>
      <c r="D26" s="66" t="s">
        <v>30</v>
      </c>
      <c r="E26" s="66"/>
      <c r="F26" s="66"/>
      <c r="G26" s="66"/>
      <c r="H26" s="66"/>
      <c r="I26" s="66"/>
      <c r="J26" s="10">
        <f t="shared" ref="J26:J31" si="4">J27</f>
        <v>68.7</v>
      </c>
      <c r="K26" s="10">
        <f t="shared" ref="K26:L31" si="5">K27</f>
        <v>40</v>
      </c>
      <c r="L26" s="10">
        <f t="shared" si="5"/>
        <v>45</v>
      </c>
    </row>
    <row r="27" spans="1:12">
      <c r="A27" s="6" t="s">
        <v>81</v>
      </c>
      <c r="B27" s="66" t="s">
        <v>108</v>
      </c>
      <c r="C27" s="66" t="s">
        <v>109</v>
      </c>
      <c r="D27" s="66" t="s">
        <v>30</v>
      </c>
      <c r="E27" s="66">
        <v>43010</v>
      </c>
      <c r="F27" s="66"/>
      <c r="G27" s="66"/>
      <c r="H27" s="106"/>
      <c r="I27" s="106"/>
      <c r="J27" s="10">
        <f t="shared" si="4"/>
        <v>68.7</v>
      </c>
      <c r="K27" s="10">
        <f t="shared" si="5"/>
        <v>40</v>
      </c>
      <c r="L27" s="10">
        <f t="shared" si="5"/>
        <v>45</v>
      </c>
    </row>
    <row r="28" spans="1:12" ht="24">
      <c r="A28" s="6" t="s">
        <v>47</v>
      </c>
      <c r="B28" s="66" t="s">
        <v>108</v>
      </c>
      <c r="C28" s="66" t="s">
        <v>109</v>
      </c>
      <c r="D28" s="66" t="s">
        <v>30</v>
      </c>
      <c r="E28" s="66">
        <v>43010</v>
      </c>
      <c r="F28" s="66" t="s">
        <v>126</v>
      </c>
      <c r="G28" s="66"/>
      <c r="H28" s="106"/>
      <c r="I28" s="106"/>
      <c r="J28" s="10">
        <f t="shared" si="4"/>
        <v>68.7</v>
      </c>
      <c r="K28" s="10">
        <f t="shared" si="5"/>
        <v>40</v>
      </c>
      <c r="L28" s="10">
        <f t="shared" si="5"/>
        <v>45</v>
      </c>
    </row>
    <row r="29" spans="1:12" ht="36">
      <c r="A29" s="6" t="s">
        <v>48</v>
      </c>
      <c r="B29" s="66" t="s">
        <v>108</v>
      </c>
      <c r="C29" s="66" t="s">
        <v>109</v>
      </c>
      <c r="D29" s="66" t="s">
        <v>30</v>
      </c>
      <c r="E29" s="66">
        <v>43010</v>
      </c>
      <c r="F29" s="66" t="s">
        <v>127</v>
      </c>
      <c r="G29" s="66"/>
      <c r="H29" s="106"/>
      <c r="I29" s="106"/>
      <c r="J29" s="10">
        <f t="shared" si="4"/>
        <v>68.7</v>
      </c>
      <c r="K29" s="10">
        <f t="shared" si="5"/>
        <v>40</v>
      </c>
      <c r="L29" s="10">
        <f t="shared" si="5"/>
        <v>45</v>
      </c>
    </row>
    <row r="30" spans="1:12">
      <c r="A30" s="9" t="s">
        <v>79</v>
      </c>
      <c r="B30" s="66" t="s">
        <v>108</v>
      </c>
      <c r="C30" s="66" t="s">
        <v>109</v>
      </c>
      <c r="D30" s="66" t="s">
        <v>30</v>
      </c>
      <c r="E30" s="66" t="s">
        <v>142</v>
      </c>
      <c r="F30" s="66" t="s">
        <v>127</v>
      </c>
      <c r="G30" s="66" t="s">
        <v>105</v>
      </c>
      <c r="H30" s="66"/>
      <c r="I30" s="106"/>
      <c r="J30" s="10">
        <f t="shared" si="4"/>
        <v>68.7</v>
      </c>
      <c r="K30" s="10">
        <f t="shared" si="5"/>
        <v>40</v>
      </c>
      <c r="L30" s="10">
        <f t="shared" si="5"/>
        <v>45</v>
      </c>
    </row>
    <row r="31" spans="1:12">
      <c r="A31" s="6" t="str">
        <f ca="1">'Приложение 2'!$A$149</f>
        <v>Благоустройство</v>
      </c>
      <c r="B31" s="66" t="s">
        <v>108</v>
      </c>
      <c r="C31" s="66" t="s">
        <v>109</v>
      </c>
      <c r="D31" s="66" t="s">
        <v>30</v>
      </c>
      <c r="E31" s="66" t="s">
        <v>142</v>
      </c>
      <c r="F31" s="66" t="s">
        <v>127</v>
      </c>
      <c r="G31" s="66" t="s">
        <v>105</v>
      </c>
      <c r="H31" s="66" t="s">
        <v>103</v>
      </c>
      <c r="I31" s="66"/>
      <c r="J31" s="10">
        <f t="shared" si="4"/>
        <v>68.7</v>
      </c>
      <c r="K31" s="10">
        <f t="shared" si="5"/>
        <v>40</v>
      </c>
      <c r="L31" s="10">
        <f t="shared" si="5"/>
        <v>45</v>
      </c>
    </row>
    <row r="32" spans="1:12" ht="49.5" customHeight="1">
      <c r="A32" s="6" t="str">
        <f>$A$16</f>
        <v>Администрация Шугуровского сельского поселения Большеберезниковского муниципального района Республики Мордовия</v>
      </c>
      <c r="B32" s="66" t="s">
        <v>108</v>
      </c>
      <c r="C32" s="66" t="s">
        <v>109</v>
      </c>
      <c r="D32" s="66" t="s">
        <v>30</v>
      </c>
      <c r="E32" s="66" t="s">
        <v>142</v>
      </c>
      <c r="F32" s="66" t="s">
        <v>127</v>
      </c>
      <c r="G32" s="66" t="s">
        <v>105</v>
      </c>
      <c r="H32" s="66" t="s">
        <v>103</v>
      </c>
      <c r="I32" s="66">
        <f ca="1">'Приложение 2'!$B$9</f>
        <v>935</v>
      </c>
      <c r="J32" s="10">
        <f ca="1">'Приложение 2'!K154</f>
        <v>68.7</v>
      </c>
      <c r="K32" s="10">
        <f ca="1">'Приложение 2'!L154</f>
        <v>40</v>
      </c>
      <c r="L32" s="10">
        <f ca="1">'Приложение 2'!M154</f>
        <v>45</v>
      </c>
    </row>
    <row r="33" spans="1:12" ht="39" hidden="1" customHeight="1">
      <c r="A33" s="9" t="s">
        <v>82</v>
      </c>
      <c r="B33" s="66" t="s">
        <v>108</v>
      </c>
      <c r="C33" s="66" t="s">
        <v>109</v>
      </c>
      <c r="D33" s="66" t="s">
        <v>31</v>
      </c>
      <c r="E33" s="66"/>
      <c r="F33" s="66"/>
      <c r="G33" s="66"/>
      <c r="H33" s="66"/>
      <c r="I33" s="66"/>
      <c r="J33" s="10">
        <f t="shared" ref="J33:J38" si="6">J34</f>
        <v>30</v>
      </c>
      <c r="K33" s="10">
        <f t="shared" ref="K33:L38" si="7">K34</f>
        <v>5</v>
      </c>
      <c r="L33" s="10">
        <f t="shared" si="7"/>
        <v>5</v>
      </c>
    </row>
    <row r="34" spans="1:12" ht="12.75" hidden="1" customHeight="1">
      <c r="A34" s="6" t="s">
        <v>83</v>
      </c>
      <c r="B34" s="66" t="s">
        <v>108</v>
      </c>
      <c r="C34" s="66" t="s">
        <v>109</v>
      </c>
      <c r="D34" s="66" t="s">
        <v>31</v>
      </c>
      <c r="E34" s="66">
        <v>43020</v>
      </c>
      <c r="F34" s="66"/>
      <c r="G34" s="66"/>
      <c r="H34" s="66"/>
      <c r="I34" s="66"/>
      <c r="J34" s="10">
        <f t="shared" si="6"/>
        <v>30</v>
      </c>
      <c r="K34" s="10">
        <f t="shared" si="7"/>
        <v>5</v>
      </c>
      <c r="L34" s="10">
        <f t="shared" si="7"/>
        <v>5</v>
      </c>
    </row>
    <row r="35" spans="1:12" ht="22.5" hidden="1" customHeight="1">
      <c r="A35" s="6" t="s">
        <v>47</v>
      </c>
      <c r="B35" s="66" t="s">
        <v>108</v>
      </c>
      <c r="C35" s="66" t="s">
        <v>109</v>
      </c>
      <c r="D35" s="66" t="s">
        <v>31</v>
      </c>
      <c r="E35" s="66">
        <v>43020</v>
      </c>
      <c r="F35" s="66">
        <v>200</v>
      </c>
      <c r="G35" s="66"/>
      <c r="H35" s="66"/>
      <c r="I35" s="66"/>
      <c r="J35" s="10">
        <f t="shared" si="6"/>
        <v>30</v>
      </c>
      <c r="K35" s="10">
        <f t="shared" si="7"/>
        <v>5</v>
      </c>
      <c r="L35" s="10">
        <f t="shared" si="7"/>
        <v>5</v>
      </c>
    </row>
    <row r="36" spans="1:12" ht="35.25" hidden="1" customHeight="1">
      <c r="A36" s="6" t="s">
        <v>48</v>
      </c>
      <c r="B36" s="66" t="s">
        <v>108</v>
      </c>
      <c r="C36" s="66" t="s">
        <v>109</v>
      </c>
      <c r="D36" s="66" t="s">
        <v>31</v>
      </c>
      <c r="E36" s="66">
        <v>43020</v>
      </c>
      <c r="F36" s="66">
        <v>240</v>
      </c>
      <c r="G36" s="66"/>
      <c r="H36" s="66"/>
      <c r="I36" s="66"/>
      <c r="J36" s="10">
        <f t="shared" si="6"/>
        <v>30</v>
      </c>
      <c r="K36" s="10">
        <f t="shared" si="7"/>
        <v>5</v>
      </c>
      <c r="L36" s="10">
        <f t="shared" si="7"/>
        <v>5</v>
      </c>
    </row>
    <row r="37" spans="1:12" ht="12.75" hidden="1" customHeight="1">
      <c r="A37" s="6" t="s">
        <v>79</v>
      </c>
      <c r="B37" s="66" t="s">
        <v>108</v>
      </c>
      <c r="C37" s="66" t="s">
        <v>109</v>
      </c>
      <c r="D37" s="66" t="s">
        <v>31</v>
      </c>
      <c r="E37" s="66">
        <v>43020</v>
      </c>
      <c r="F37" s="66">
        <v>240</v>
      </c>
      <c r="G37" s="66" t="s">
        <v>105</v>
      </c>
      <c r="H37" s="66"/>
      <c r="I37" s="66"/>
      <c r="J37" s="10">
        <f t="shared" si="6"/>
        <v>30</v>
      </c>
      <c r="K37" s="10">
        <f t="shared" si="7"/>
        <v>5</v>
      </c>
      <c r="L37" s="10">
        <f t="shared" si="7"/>
        <v>5</v>
      </c>
    </row>
    <row r="38" spans="1:12" ht="13.5" hidden="1" customHeight="1">
      <c r="A38" s="6" t="s">
        <v>80</v>
      </c>
      <c r="B38" s="66" t="s">
        <v>108</v>
      </c>
      <c r="C38" s="66" t="s">
        <v>109</v>
      </c>
      <c r="D38" s="66" t="s">
        <v>31</v>
      </c>
      <c r="E38" s="66">
        <v>43020</v>
      </c>
      <c r="F38" s="66">
        <v>240</v>
      </c>
      <c r="G38" s="66" t="s">
        <v>105</v>
      </c>
      <c r="H38" s="66" t="s">
        <v>103</v>
      </c>
      <c r="I38" s="66"/>
      <c r="J38" s="10">
        <f t="shared" si="6"/>
        <v>30</v>
      </c>
      <c r="K38" s="10">
        <f t="shared" si="7"/>
        <v>5</v>
      </c>
      <c r="L38" s="10">
        <f t="shared" si="7"/>
        <v>5</v>
      </c>
    </row>
    <row r="39" spans="1:12" ht="49.5" hidden="1" customHeight="1">
      <c r="A39" s="6" t="str">
        <f>$A$32</f>
        <v>Администрация Шугуровского сельского поселения Большеберезниковского муниципального района Республики Мордовия</v>
      </c>
      <c r="B39" s="66" t="s">
        <v>108</v>
      </c>
      <c r="C39" s="66" t="s">
        <v>109</v>
      </c>
      <c r="D39" s="66" t="s">
        <v>31</v>
      </c>
      <c r="E39" s="66">
        <v>43020</v>
      </c>
      <c r="F39" s="66">
        <v>240</v>
      </c>
      <c r="G39" s="66" t="s">
        <v>105</v>
      </c>
      <c r="H39" s="66" t="s">
        <v>103</v>
      </c>
      <c r="I39" s="66">
        <f ca="1">'Приложение 2'!$B$9</f>
        <v>935</v>
      </c>
      <c r="J39" s="10">
        <f ca="1">'Приложение 2'!K160</f>
        <v>30</v>
      </c>
      <c r="K39" s="10">
        <f ca="1">'Приложение 2'!L160</f>
        <v>5</v>
      </c>
      <c r="L39" s="10">
        <f ca="1">'Приложение 2'!M160</f>
        <v>5</v>
      </c>
    </row>
    <row r="40" spans="1:12" ht="21.75" customHeight="1">
      <c r="A40" s="6" t="s">
        <v>232</v>
      </c>
      <c r="B40" s="66" t="s">
        <v>108</v>
      </c>
      <c r="C40" s="66" t="s">
        <v>109</v>
      </c>
      <c r="D40" s="66" t="s">
        <v>103</v>
      </c>
      <c r="E40" s="66"/>
      <c r="F40" s="66"/>
      <c r="G40" s="66"/>
      <c r="H40" s="66"/>
      <c r="I40" s="66"/>
      <c r="J40" s="10">
        <f t="shared" ref="J40:J45" si="8">J41</f>
        <v>30</v>
      </c>
      <c r="K40" s="10">
        <f t="shared" ref="K40:L45" si="9">K41</f>
        <v>5</v>
      </c>
      <c r="L40" s="10">
        <f t="shared" si="9"/>
        <v>5</v>
      </c>
    </row>
    <row r="41" spans="1:12" ht="25.5" customHeight="1">
      <c r="A41" s="6" t="s">
        <v>234</v>
      </c>
      <c r="B41" s="66" t="s">
        <v>108</v>
      </c>
      <c r="C41" s="66" t="s">
        <v>109</v>
      </c>
      <c r="D41" s="66" t="s">
        <v>103</v>
      </c>
      <c r="E41" s="66" t="s">
        <v>233</v>
      </c>
      <c r="F41" s="66"/>
      <c r="G41" s="66"/>
      <c r="H41" s="66"/>
      <c r="I41" s="66"/>
      <c r="J41" s="10">
        <f t="shared" si="8"/>
        <v>30</v>
      </c>
      <c r="K41" s="10">
        <f t="shared" si="9"/>
        <v>5</v>
      </c>
      <c r="L41" s="10">
        <f t="shared" si="9"/>
        <v>5</v>
      </c>
    </row>
    <row r="42" spans="1:12" ht="22.5" customHeight="1">
      <c r="A42" s="6" t="s">
        <v>47</v>
      </c>
      <c r="B42" s="66" t="s">
        <v>108</v>
      </c>
      <c r="C42" s="66" t="s">
        <v>109</v>
      </c>
      <c r="D42" s="66" t="s">
        <v>103</v>
      </c>
      <c r="E42" s="66" t="s">
        <v>233</v>
      </c>
      <c r="F42" s="66">
        <v>200</v>
      </c>
      <c r="G42" s="66"/>
      <c r="H42" s="66"/>
      <c r="I42" s="66"/>
      <c r="J42" s="10">
        <f t="shared" si="8"/>
        <v>30</v>
      </c>
      <c r="K42" s="10">
        <f t="shared" si="9"/>
        <v>5</v>
      </c>
      <c r="L42" s="10">
        <f t="shared" si="9"/>
        <v>5</v>
      </c>
    </row>
    <row r="43" spans="1:12" ht="34.5" customHeight="1">
      <c r="A43" s="6" t="s">
        <v>48</v>
      </c>
      <c r="B43" s="66" t="s">
        <v>108</v>
      </c>
      <c r="C43" s="66" t="s">
        <v>109</v>
      </c>
      <c r="D43" s="66" t="s">
        <v>103</v>
      </c>
      <c r="E43" s="66" t="s">
        <v>233</v>
      </c>
      <c r="F43" s="66">
        <v>240</v>
      </c>
      <c r="G43" s="66"/>
      <c r="H43" s="66"/>
      <c r="I43" s="66"/>
      <c r="J43" s="10">
        <f t="shared" si="8"/>
        <v>30</v>
      </c>
      <c r="K43" s="10">
        <f t="shared" si="9"/>
        <v>5</v>
      </c>
      <c r="L43" s="10">
        <f t="shared" si="9"/>
        <v>5</v>
      </c>
    </row>
    <row r="44" spans="1:12" ht="12.75" customHeight="1">
      <c r="A44" s="6" t="s">
        <v>79</v>
      </c>
      <c r="B44" s="66" t="s">
        <v>108</v>
      </c>
      <c r="C44" s="66" t="s">
        <v>109</v>
      </c>
      <c r="D44" s="66" t="s">
        <v>103</v>
      </c>
      <c r="E44" s="66" t="s">
        <v>233</v>
      </c>
      <c r="F44" s="66">
        <v>240</v>
      </c>
      <c r="G44" s="66" t="s">
        <v>105</v>
      </c>
      <c r="H44" s="66"/>
      <c r="I44" s="66"/>
      <c r="J44" s="10">
        <f t="shared" si="8"/>
        <v>30</v>
      </c>
      <c r="K44" s="10">
        <f t="shared" si="9"/>
        <v>5</v>
      </c>
      <c r="L44" s="10">
        <f t="shared" si="9"/>
        <v>5</v>
      </c>
    </row>
    <row r="45" spans="1:12" ht="12" customHeight="1">
      <c r="A45" s="6" t="s">
        <v>80</v>
      </c>
      <c r="B45" s="66" t="s">
        <v>108</v>
      </c>
      <c r="C45" s="66" t="s">
        <v>109</v>
      </c>
      <c r="D45" s="66" t="s">
        <v>103</v>
      </c>
      <c r="E45" s="66" t="s">
        <v>233</v>
      </c>
      <c r="F45" s="66">
        <v>240</v>
      </c>
      <c r="G45" s="66" t="s">
        <v>105</v>
      </c>
      <c r="H45" s="66" t="s">
        <v>103</v>
      </c>
      <c r="I45" s="66"/>
      <c r="J45" s="10">
        <f t="shared" si="8"/>
        <v>30</v>
      </c>
      <c r="K45" s="10">
        <f t="shared" si="9"/>
        <v>5</v>
      </c>
      <c r="L45" s="10">
        <f t="shared" si="9"/>
        <v>5</v>
      </c>
    </row>
    <row r="46" spans="1:12" ht="49.5" customHeight="1">
      <c r="A46" s="6" t="str">
        <f>$A$39</f>
        <v>Администрация Шугуровского сельского поселения Большеберезниковского муниципального района Республики Мордовия</v>
      </c>
      <c r="B46" s="66" t="s">
        <v>108</v>
      </c>
      <c r="C46" s="66" t="s">
        <v>109</v>
      </c>
      <c r="D46" s="66" t="s">
        <v>103</v>
      </c>
      <c r="E46" s="66" t="s">
        <v>233</v>
      </c>
      <c r="F46" s="66">
        <v>240</v>
      </c>
      <c r="G46" s="66" t="s">
        <v>105</v>
      </c>
      <c r="H46" s="66" t="s">
        <v>103</v>
      </c>
      <c r="I46" s="66">
        <f>$I$39</f>
        <v>935</v>
      </c>
      <c r="J46" s="10">
        <f ca="1">'Приложение 2'!K166</f>
        <v>30</v>
      </c>
      <c r="K46" s="10">
        <f ca="1">'Приложение 2'!L166</f>
        <v>5</v>
      </c>
      <c r="L46" s="10">
        <f ca="1">'Приложение 2'!M166</f>
        <v>5</v>
      </c>
    </row>
    <row r="47" spans="1:12" ht="35.25" customHeight="1">
      <c r="A47" s="6" t="s">
        <v>84</v>
      </c>
      <c r="B47" s="66" t="s">
        <v>108</v>
      </c>
      <c r="C47" s="66" t="s">
        <v>109</v>
      </c>
      <c r="D47" s="66" t="s">
        <v>101</v>
      </c>
      <c r="E47" s="66"/>
      <c r="F47" s="66"/>
      <c r="G47" s="66"/>
      <c r="H47" s="66"/>
      <c r="I47" s="66"/>
      <c r="J47" s="10">
        <f t="shared" ref="J47:J52" si="10">J48</f>
        <v>75</v>
      </c>
      <c r="K47" s="10">
        <f t="shared" ref="K47:L52" si="11">K48</f>
        <v>48.5</v>
      </c>
      <c r="L47" s="10">
        <f t="shared" si="11"/>
        <v>57.8</v>
      </c>
    </row>
    <row r="48" spans="1:12" ht="12.75" customHeight="1">
      <c r="A48" s="6" t="s">
        <v>85</v>
      </c>
      <c r="B48" s="66" t="s">
        <v>108</v>
      </c>
      <c r="C48" s="66" t="s">
        <v>109</v>
      </c>
      <c r="D48" s="66" t="s">
        <v>101</v>
      </c>
      <c r="E48" s="66">
        <v>43040</v>
      </c>
      <c r="F48" s="66"/>
      <c r="G48" s="66"/>
      <c r="H48" s="66"/>
      <c r="I48" s="66"/>
      <c r="J48" s="10">
        <f t="shared" si="10"/>
        <v>75</v>
      </c>
      <c r="K48" s="10">
        <f t="shared" si="11"/>
        <v>48.5</v>
      </c>
      <c r="L48" s="10">
        <f t="shared" si="11"/>
        <v>57.8</v>
      </c>
    </row>
    <row r="49" spans="1:12" ht="26.25" customHeight="1">
      <c r="A49" s="6" t="s">
        <v>47</v>
      </c>
      <c r="B49" s="66" t="s">
        <v>108</v>
      </c>
      <c r="C49" s="66" t="s">
        <v>109</v>
      </c>
      <c r="D49" s="66" t="s">
        <v>101</v>
      </c>
      <c r="E49" s="66">
        <v>43040</v>
      </c>
      <c r="F49" s="66">
        <v>200</v>
      </c>
      <c r="G49" s="66"/>
      <c r="H49" s="66"/>
      <c r="I49" s="66"/>
      <c r="J49" s="10">
        <f t="shared" si="10"/>
        <v>75</v>
      </c>
      <c r="K49" s="10">
        <f t="shared" si="11"/>
        <v>48.5</v>
      </c>
      <c r="L49" s="10">
        <f t="shared" si="11"/>
        <v>57.8</v>
      </c>
    </row>
    <row r="50" spans="1:12" ht="38.25" customHeight="1">
      <c r="A50" s="6" t="s">
        <v>48</v>
      </c>
      <c r="B50" s="66" t="s">
        <v>108</v>
      </c>
      <c r="C50" s="66" t="s">
        <v>109</v>
      </c>
      <c r="D50" s="66" t="s">
        <v>101</v>
      </c>
      <c r="E50" s="66">
        <v>43040</v>
      </c>
      <c r="F50" s="66">
        <v>240</v>
      </c>
      <c r="G50" s="66"/>
      <c r="H50" s="66"/>
      <c r="I50" s="66"/>
      <c r="J50" s="10">
        <f t="shared" si="10"/>
        <v>75</v>
      </c>
      <c r="K50" s="10">
        <f t="shared" si="11"/>
        <v>48.5</v>
      </c>
      <c r="L50" s="10">
        <f t="shared" si="11"/>
        <v>57.8</v>
      </c>
    </row>
    <row r="51" spans="1:12" ht="12.75" customHeight="1">
      <c r="A51" s="6" t="s">
        <v>79</v>
      </c>
      <c r="B51" s="66" t="s">
        <v>108</v>
      </c>
      <c r="C51" s="66" t="s">
        <v>109</v>
      </c>
      <c r="D51" s="66" t="s">
        <v>101</v>
      </c>
      <c r="E51" s="66" t="s">
        <v>143</v>
      </c>
      <c r="F51" s="66">
        <v>240</v>
      </c>
      <c r="G51" s="66" t="s">
        <v>105</v>
      </c>
      <c r="H51" s="66"/>
      <c r="I51" s="66"/>
      <c r="J51" s="10">
        <f t="shared" si="10"/>
        <v>75</v>
      </c>
      <c r="K51" s="10">
        <f t="shared" si="11"/>
        <v>48.5</v>
      </c>
      <c r="L51" s="10">
        <f t="shared" si="11"/>
        <v>57.8</v>
      </c>
    </row>
    <row r="52" spans="1:12" ht="11.25" customHeight="1">
      <c r="A52" s="6" t="s">
        <v>80</v>
      </c>
      <c r="B52" s="66" t="s">
        <v>108</v>
      </c>
      <c r="C52" s="66" t="s">
        <v>109</v>
      </c>
      <c r="D52" s="66" t="s">
        <v>101</v>
      </c>
      <c r="E52" s="66" t="s">
        <v>143</v>
      </c>
      <c r="F52" s="66">
        <v>240</v>
      </c>
      <c r="G52" s="66" t="s">
        <v>105</v>
      </c>
      <c r="H52" s="66" t="s">
        <v>103</v>
      </c>
      <c r="I52" s="66"/>
      <c r="J52" s="10">
        <f t="shared" si="10"/>
        <v>75</v>
      </c>
      <c r="K52" s="10">
        <f t="shared" si="11"/>
        <v>48.5</v>
      </c>
      <c r="L52" s="10">
        <f t="shared" si="11"/>
        <v>57.8</v>
      </c>
    </row>
    <row r="53" spans="1:12" ht="47.25" customHeight="1">
      <c r="A53" s="6" t="str">
        <f>$A$39</f>
        <v>Администрация Шугуровского сельского поселения Большеберезниковского муниципального района Республики Мордовия</v>
      </c>
      <c r="B53" s="66" t="s">
        <v>108</v>
      </c>
      <c r="C53" s="66" t="s">
        <v>109</v>
      </c>
      <c r="D53" s="66" t="s">
        <v>101</v>
      </c>
      <c r="E53" s="66" t="s">
        <v>143</v>
      </c>
      <c r="F53" s="66">
        <v>240</v>
      </c>
      <c r="G53" s="66" t="s">
        <v>105</v>
      </c>
      <c r="H53" s="66" t="s">
        <v>103</v>
      </c>
      <c r="I53" s="66">
        <f ca="1">'Приложение 2'!$B$9</f>
        <v>935</v>
      </c>
      <c r="J53" s="10">
        <f ca="1">'Приложение 2'!K172</f>
        <v>75</v>
      </c>
      <c r="K53" s="10">
        <f ca="1">'Приложение 2'!L172</f>
        <v>48.5</v>
      </c>
      <c r="L53" s="10">
        <f ca="1">'Приложение 2'!M172</f>
        <v>57.8</v>
      </c>
    </row>
    <row r="54" spans="1:12" ht="23.25" hidden="1" customHeight="1">
      <c r="A54" s="6" t="s">
        <v>86</v>
      </c>
      <c r="B54" s="66" t="s">
        <v>108</v>
      </c>
      <c r="C54" s="66" t="s">
        <v>109</v>
      </c>
      <c r="D54" s="66" t="s">
        <v>105</v>
      </c>
      <c r="E54" s="66"/>
      <c r="F54" s="66"/>
      <c r="G54" s="66"/>
      <c r="H54" s="66"/>
      <c r="I54" s="66"/>
      <c r="J54" s="10">
        <f t="shared" ref="J54:J59" si="12">J55</f>
        <v>15</v>
      </c>
      <c r="K54" s="10">
        <f t="shared" ref="K54:L59" si="13">K55</f>
        <v>5</v>
      </c>
      <c r="L54" s="10">
        <f t="shared" si="13"/>
        <v>5</v>
      </c>
    </row>
    <row r="55" spans="1:12" ht="12" hidden="1" customHeight="1">
      <c r="A55" s="6" t="s">
        <v>85</v>
      </c>
      <c r="B55" s="66" t="s">
        <v>108</v>
      </c>
      <c r="C55" s="66" t="s">
        <v>109</v>
      </c>
      <c r="D55" s="66" t="s">
        <v>105</v>
      </c>
      <c r="E55" s="66">
        <v>43040</v>
      </c>
      <c r="F55" s="66"/>
      <c r="G55" s="66"/>
      <c r="H55" s="66"/>
      <c r="I55" s="66"/>
      <c r="J55" s="10">
        <f t="shared" si="12"/>
        <v>15</v>
      </c>
      <c r="K55" s="10">
        <f t="shared" si="13"/>
        <v>5</v>
      </c>
      <c r="L55" s="10">
        <f t="shared" si="13"/>
        <v>5</v>
      </c>
    </row>
    <row r="56" spans="1:12" ht="23.25" hidden="1" customHeight="1">
      <c r="A56" s="6" t="s">
        <v>47</v>
      </c>
      <c r="B56" s="66" t="s">
        <v>108</v>
      </c>
      <c r="C56" s="66" t="s">
        <v>109</v>
      </c>
      <c r="D56" s="66" t="s">
        <v>105</v>
      </c>
      <c r="E56" s="66">
        <v>43040</v>
      </c>
      <c r="F56" s="66">
        <v>200</v>
      </c>
      <c r="G56" s="66"/>
      <c r="H56" s="66"/>
      <c r="I56" s="66"/>
      <c r="J56" s="10">
        <f t="shared" si="12"/>
        <v>15</v>
      </c>
      <c r="K56" s="10">
        <f t="shared" si="13"/>
        <v>5</v>
      </c>
      <c r="L56" s="10">
        <f t="shared" si="13"/>
        <v>5</v>
      </c>
    </row>
    <row r="57" spans="1:12" ht="39" hidden="1" customHeight="1">
      <c r="A57" s="6" t="s">
        <v>48</v>
      </c>
      <c r="B57" s="66" t="s">
        <v>108</v>
      </c>
      <c r="C57" s="66" t="s">
        <v>109</v>
      </c>
      <c r="D57" s="66" t="s">
        <v>105</v>
      </c>
      <c r="E57" s="66">
        <v>43040</v>
      </c>
      <c r="F57" s="66">
        <v>240</v>
      </c>
      <c r="G57" s="66"/>
      <c r="H57" s="66"/>
      <c r="I57" s="66"/>
      <c r="J57" s="10">
        <f t="shared" si="12"/>
        <v>15</v>
      </c>
      <c r="K57" s="10">
        <f t="shared" si="13"/>
        <v>5</v>
      </c>
      <c r="L57" s="10">
        <f t="shared" si="13"/>
        <v>5</v>
      </c>
    </row>
    <row r="58" spans="1:12" ht="11.25" hidden="1" customHeight="1">
      <c r="A58" s="6" t="s">
        <v>79</v>
      </c>
      <c r="B58" s="66" t="s">
        <v>108</v>
      </c>
      <c r="C58" s="66" t="s">
        <v>109</v>
      </c>
      <c r="D58" s="66" t="s">
        <v>105</v>
      </c>
      <c r="E58" s="66">
        <v>43040</v>
      </c>
      <c r="F58" s="66">
        <v>240</v>
      </c>
      <c r="G58" s="66" t="s">
        <v>105</v>
      </c>
      <c r="H58" s="66"/>
      <c r="I58" s="66"/>
      <c r="J58" s="10">
        <f t="shared" si="12"/>
        <v>15</v>
      </c>
      <c r="K58" s="10">
        <f t="shared" si="13"/>
        <v>5</v>
      </c>
      <c r="L58" s="10">
        <f t="shared" si="13"/>
        <v>5</v>
      </c>
    </row>
    <row r="59" spans="1:12" ht="12.75" hidden="1" customHeight="1">
      <c r="A59" s="6" t="s">
        <v>80</v>
      </c>
      <c r="B59" s="66" t="s">
        <v>108</v>
      </c>
      <c r="C59" s="66" t="s">
        <v>109</v>
      </c>
      <c r="D59" s="66" t="s">
        <v>105</v>
      </c>
      <c r="E59" s="66">
        <v>43040</v>
      </c>
      <c r="F59" s="66">
        <v>240</v>
      </c>
      <c r="G59" s="66" t="s">
        <v>105</v>
      </c>
      <c r="H59" s="66" t="s">
        <v>103</v>
      </c>
      <c r="I59" s="66"/>
      <c r="J59" s="10">
        <f t="shared" si="12"/>
        <v>15</v>
      </c>
      <c r="K59" s="10">
        <f t="shared" si="13"/>
        <v>5</v>
      </c>
      <c r="L59" s="10">
        <f t="shared" si="13"/>
        <v>5</v>
      </c>
    </row>
    <row r="60" spans="1:12" ht="50.25" hidden="1" customHeight="1">
      <c r="A60" s="6" t="str">
        <f>$A$53</f>
        <v>Администрация Шугуровского сельского поселения Большеберезниковского муниципального района Республики Мордовия</v>
      </c>
      <c r="B60" s="66" t="s">
        <v>108</v>
      </c>
      <c r="C60" s="66" t="s">
        <v>109</v>
      </c>
      <c r="D60" s="66" t="s">
        <v>105</v>
      </c>
      <c r="E60" s="66">
        <v>43040</v>
      </c>
      <c r="F60" s="66">
        <v>240</v>
      </c>
      <c r="G60" s="66" t="s">
        <v>105</v>
      </c>
      <c r="H60" s="66" t="s">
        <v>103</v>
      </c>
      <c r="I60" s="66">
        <f ca="1">'Приложение 2'!$B$9</f>
        <v>935</v>
      </c>
      <c r="J60" s="10">
        <f ca="1">'Приложение 2'!K178</f>
        <v>15</v>
      </c>
      <c r="K60" s="10">
        <f ca="1">'Приложение 2'!L178</f>
        <v>5</v>
      </c>
      <c r="L60" s="10">
        <f ca="1">'Приложение 2'!M178</f>
        <v>5</v>
      </c>
    </row>
    <row r="61" spans="1:12" ht="23.25" hidden="1" customHeight="1">
      <c r="A61" s="6" t="s">
        <v>87</v>
      </c>
      <c r="B61" s="66" t="s">
        <v>108</v>
      </c>
      <c r="C61" s="66" t="s">
        <v>109</v>
      </c>
      <c r="D61" s="66" t="s">
        <v>111</v>
      </c>
      <c r="E61" s="66"/>
      <c r="F61" s="66"/>
      <c r="G61" s="66"/>
      <c r="H61" s="66"/>
      <c r="I61" s="66"/>
      <c r="J61" s="10">
        <f t="shared" ref="J61:J66" si="14">J62</f>
        <v>15</v>
      </c>
      <c r="K61" s="10">
        <f t="shared" ref="K61:L66" si="15">K62</f>
        <v>5</v>
      </c>
      <c r="L61" s="10">
        <f t="shared" si="15"/>
        <v>5</v>
      </c>
    </row>
    <row r="62" spans="1:12" ht="12" hidden="1" customHeight="1">
      <c r="A62" s="6" t="s">
        <v>85</v>
      </c>
      <c r="B62" s="66" t="s">
        <v>108</v>
      </c>
      <c r="C62" s="66" t="s">
        <v>109</v>
      </c>
      <c r="D62" s="66" t="s">
        <v>111</v>
      </c>
      <c r="E62" s="66">
        <v>43040</v>
      </c>
      <c r="F62" s="66"/>
      <c r="G62" s="66"/>
      <c r="H62" s="66"/>
      <c r="I62" s="66"/>
      <c r="J62" s="10">
        <f t="shared" si="14"/>
        <v>15</v>
      </c>
      <c r="K62" s="10">
        <f t="shared" si="15"/>
        <v>5</v>
      </c>
      <c r="L62" s="10">
        <f t="shared" si="15"/>
        <v>5</v>
      </c>
    </row>
    <row r="63" spans="1:12" ht="24" hidden="1" customHeight="1">
      <c r="A63" s="6" t="s">
        <v>47</v>
      </c>
      <c r="B63" s="66" t="s">
        <v>108</v>
      </c>
      <c r="C63" s="66" t="s">
        <v>109</v>
      </c>
      <c r="D63" s="66" t="s">
        <v>111</v>
      </c>
      <c r="E63" s="66">
        <v>43040</v>
      </c>
      <c r="F63" s="66">
        <v>200</v>
      </c>
      <c r="G63" s="66"/>
      <c r="H63" s="66"/>
      <c r="I63" s="66"/>
      <c r="J63" s="10">
        <f t="shared" si="14"/>
        <v>15</v>
      </c>
      <c r="K63" s="10">
        <f t="shared" si="15"/>
        <v>5</v>
      </c>
      <c r="L63" s="10">
        <f t="shared" si="15"/>
        <v>5</v>
      </c>
    </row>
    <row r="64" spans="1:12" ht="39" hidden="1" customHeight="1">
      <c r="A64" s="6" t="s">
        <v>48</v>
      </c>
      <c r="B64" s="66" t="s">
        <v>108</v>
      </c>
      <c r="C64" s="66" t="s">
        <v>109</v>
      </c>
      <c r="D64" s="66" t="s">
        <v>111</v>
      </c>
      <c r="E64" s="66">
        <v>43040</v>
      </c>
      <c r="F64" s="66">
        <v>240</v>
      </c>
      <c r="G64" s="66"/>
      <c r="H64" s="66"/>
      <c r="I64" s="66"/>
      <c r="J64" s="10">
        <f t="shared" si="14"/>
        <v>15</v>
      </c>
      <c r="K64" s="10">
        <f t="shared" si="15"/>
        <v>5</v>
      </c>
      <c r="L64" s="10">
        <f t="shared" si="15"/>
        <v>5</v>
      </c>
    </row>
    <row r="65" spans="1:12" hidden="1">
      <c r="A65" s="6" t="s">
        <v>79</v>
      </c>
      <c r="B65" s="66" t="s">
        <v>108</v>
      </c>
      <c r="C65" s="66" t="s">
        <v>109</v>
      </c>
      <c r="D65" s="66" t="s">
        <v>111</v>
      </c>
      <c r="E65" s="66">
        <v>43040</v>
      </c>
      <c r="F65" s="66">
        <v>240</v>
      </c>
      <c r="G65" s="66" t="s">
        <v>105</v>
      </c>
      <c r="H65" s="66"/>
      <c r="I65" s="66"/>
      <c r="J65" s="10">
        <f t="shared" si="14"/>
        <v>15</v>
      </c>
      <c r="K65" s="10">
        <f t="shared" si="15"/>
        <v>5</v>
      </c>
      <c r="L65" s="10">
        <f t="shared" si="15"/>
        <v>5</v>
      </c>
    </row>
    <row r="66" spans="1:12" ht="12.75" hidden="1" customHeight="1">
      <c r="A66" s="6" t="s">
        <v>80</v>
      </c>
      <c r="B66" s="66" t="s">
        <v>108</v>
      </c>
      <c r="C66" s="66" t="s">
        <v>109</v>
      </c>
      <c r="D66" s="66" t="s">
        <v>111</v>
      </c>
      <c r="E66" s="66">
        <v>43040</v>
      </c>
      <c r="F66" s="66">
        <v>240</v>
      </c>
      <c r="G66" s="66" t="s">
        <v>105</v>
      </c>
      <c r="H66" s="66" t="s">
        <v>103</v>
      </c>
      <c r="I66" s="66"/>
      <c r="J66" s="10">
        <f t="shared" si="14"/>
        <v>15</v>
      </c>
      <c r="K66" s="10">
        <f t="shared" si="15"/>
        <v>5</v>
      </c>
      <c r="L66" s="10">
        <f t="shared" si="15"/>
        <v>5</v>
      </c>
    </row>
    <row r="67" spans="1:12" ht="48.75" hidden="1" customHeight="1">
      <c r="A67" s="6" t="str">
        <f>$A$60</f>
        <v>Администрация Шугуровского сельского поселения Большеберезниковского муниципального района Республики Мордовия</v>
      </c>
      <c r="B67" s="66" t="s">
        <v>108</v>
      </c>
      <c r="C67" s="66" t="s">
        <v>109</v>
      </c>
      <c r="D67" s="66" t="s">
        <v>111</v>
      </c>
      <c r="E67" s="66">
        <v>43040</v>
      </c>
      <c r="F67" s="66">
        <v>240</v>
      </c>
      <c r="G67" s="66" t="s">
        <v>105</v>
      </c>
      <c r="H67" s="66" t="s">
        <v>103</v>
      </c>
      <c r="I67" s="66">
        <f ca="1">'Приложение 2'!$B$9</f>
        <v>935</v>
      </c>
      <c r="J67" s="10">
        <f ca="1">'Приложение 2'!K184</f>
        <v>15</v>
      </c>
      <c r="K67" s="10">
        <f ca="1">'Приложение 2'!L184</f>
        <v>5</v>
      </c>
      <c r="L67" s="10">
        <f ca="1">'Приложение 2'!M184</f>
        <v>5</v>
      </c>
    </row>
    <row r="68" spans="1:12" ht="63" customHeight="1">
      <c r="A68" s="100" t="str">
        <f ca="1">'Приложение 2'!$A$12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68" s="102" t="s">
        <v>106</v>
      </c>
      <c r="C68" s="102" t="s">
        <v>109</v>
      </c>
      <c r="D68" s="102"/>
      <c r="E68" s="102"/>
      <c r="F68" s="102"/>
      <c r="G68" s="109"/>
      <c r="H68" s="109"/>
      <c r="I68" s="109"/>
      <c r="J68" s="107">
        <f>J69+J88</f>
        <v>1290.8</v>
      </c>
      <c r="K68" s="107">
        <f>K69+K88</f>
        <v>1012.6000000000001</v>
      </c>
      <c r="L68" s="107">
        <f>L69+L88</f>
        <v>1030.6000000000001</v>
      </c>
    </row>
    <row r="69" spans="1:12" ht="54.75" customHeight="1">
      <c r="A69" s="6" t="str">
        <f ca="1">'Приложение 2'!$A$13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69" s="66" t="s">
        <v>106</v>
      </c>
      <c r="C69" s="66" t="s">
        <v>8</v>
      </c>
      <c r="D69" s="66" t="s">
        <v>110</v>
      </c>
      <c r="E69" s="66"/>
      <c r="F69" s="66"/>
      <c r="G69" s="106"/>
      <c r="H69" s="106"/>
      <c r="I69" s="106"/>
      <c r="J69" s="10">
        <f>J70+J82+J76</f>
        <v>403.6</v>
      </c>
      <c r="K69" s="10">
        <f>K70+K82+K76</f>
        <v>411.40000000000003</v>
      </c>
      <c r="L69" s="10">
        <f>L70+L82+L76</f>
        <v>447.3</v>
      </c>
    </row>
    <row r="70" spans="1:12" ht="24">
      <c r="A70" s="9" t="s">
        <v>34</v>
      </c>
      <c r="B70" s="66" t="s">
        <v>106</v>
      </c>
      <c r="C70" s="66" t="s">
        <v>8</v>
      </c>
      <c r="D70" s="66" t="s">
        <v>110</v>
      </c>
      <c r="E70" s="66">
        <v>41150</v>
      </c>
      <c r="F70" s="66"/>
      <c r="G70" s="66"/>
      <c r="H70" s="106"/>
      <c r="I70" s="106"/>
      <c r="J70" s="10">
        <f t="shared" ref="J70:L74" si="16">J71</f>
        <v>403.6</v>
      </c>
      <c r="K70" s="10">
        <f t="shared" si="16"/>
        <v>377.6</v>
      </c>
      <c r="L70" s="10">
        <f t="shared" si="16"/>
        <v>377.6</v>
      </c>
    </row>
    <row r="71" spans="1:12" ht="72">
      <c r="A71" s="9" t="s">
        <v>35</v>
      </c>
      <c r="B71" s="66" t="s">
        <v>106</v>
      </c>
      <c r="C71" s="66" t="s">
        <v>8</v>
      </c>
      <c r="D71" s="66" t="s">
        <v>110</v>
      </c>
      <c r="E71" s="66">
        <v>41150</v>
      </c>
      <c r="F71" s="66">
        <v>100</v>
      </c>
      <c r="G71" s="66"/>
      <c r="H71" s="66"/>
      <c r="I71" s="106"/>
      <c r="J71" s="10">
        <f t="shared" si="16"/>
        <v>403.6</v>
      </c>
      <c r="K71" s="10">
        <f t="shared" si="16"/>
        <v>377.6</v>
      </c>
      <c r="L71" s="10">
        <f t="shared" si="16"/>
        <v>377.6</v>
      </c>
    </row>
    <row r="72" spans="1:12" ht="36">
      <c r="A72" s="6" t="s">
        <v>36</v>
      </c>
      <c r="B72" s="66" t="s">
        <v>106</v>
      </c>
      <c r="C72" s="66" t="s">
        <v>8</v>
      </c>
      <c r="D72" s="66" t="s">
        <v>110</v>
      </c>
      <c r="E72" s="66">
        <v>41150</v>
      </c>
      <c r="F72" s="66">
        <v>120</v>
      </c>
      <c r="G72" s="66"/>
      <c r="H72" s="66"/>
      <c r="I72" s="66"/>
      <c r="J72" s="10">
        <f t="shared" si="16"/>
        <v>403.6</v>
      </c>
      <c r="K72" s="10">
        <f t="shared" si="16"/>
        <v>377.6</v>
      </c>
      <c r="L72" s="10">
        <f t="shared" si="16"/>
        <v>377.6</v>
      </c>
    </row>
    <row r="73" spans="1:12">
      <c r="A73" s="6" t="s">
        <v>32</v>
      </c>
      <c r="B73" s="66" t="s">
        <v>106</v>
      </c>
      <c r="C73" s="66" t="s">
        <v>8</v>
      </c>
      <c r="D73" s="66" t="s">
        <v>110</v>
      </c>
      <c r="E73" s="66">
        <v>41150</v>
      </c>
      <c r="F73" s="66">
        <v>120</v>
      </c>
      <c r="G73" s="66" t="s">
        <v>30</v>
      </c>
      <c r="H73" s="66"/>
      <c r="I73" s="66"/>
      <c r="J73" s="10">
        <f t="shared" si="16"/>
        <v>403.6</v>
      </c>
      <c r="K73" s="10">
        <f t="shared" si="16"/>
        <v>377.6</v>
      </c>
      <c r="L73" s="10">
        <f t="shared" si="16"/>
        <v>377.6</v>
      </c>
    </row>
    <row r="74" spans="1:12" ht="41.25" customHeight="1">
      <c r="A74" s="9" t="s">
        <v>33</v>
      </c>
      <c r="B74" s="66" t="s">
        <v>106</v>
      </c>
      <c r="C74" s="66" t="s">
        <v>8</v>
      </c>
      <c r="D74" s="66" t="s">
        <v>110</v>
      </c>
      <c r="E74" s="66">
        <v>41150</v>
      </c>
      <c r="F74" s="66">
        <v>120</v>
      </c>
      <c r="G74" s="110" t="s">
        <v>30</v>
      </c>
      <c r="H74" s="110" t="s">
        <v>31</v>
      </c>
      <c r="I74" s="106"/>
      <c r="J74" s="10">
        <f t="shared" si="16"/>
        <v>403.6</v>
      </c>
      <c r="K74" s="10">
        <f t="shared" si="16"/>
        <v>377.6</v>
      </c>
      <c r="L74" s="10">
        <f t="shared" si="16"/>
        <v>377.6</v>
      </c>
    </row>
    <row r="75" spans="1:12" ht="47.25" customHeight="1">
      <c r="A75" s="6" t="str">
        <f>$A$32</f>
        <v>Администрация Шугуровского сельского поселения Большеберезниковского муниципального района Республики Мордовия</v>
      </c>
      <c r="B75" s="66" t="s">
        <v>106</v>
      </c>
      <c r="C75" s="66" t="s">
        <v>8</v>
      </c>
      <c r="D75" s="66" t="s">
        <v>110</v>
      </c>
      <c r="E75" s="66">
        <v>41150</v>
      </c>
      <c r="F75" s="66">
        <v>120</v>
      </c>
      <c r="G75" s="66" t="s">
        <v>30</v>
      </c>
      <c r="H75" s="66" t="s">
        <v>31</v>
      </c>
      <c r="I75" s="66">
        <f ca="1">'Приложение 2'!$B$9</f>
        <v>935</v>
      </c>
      <c r="J75" s="10">
        <f ca="1">'Приложение 2'!K16</f>
        <v>403.6</v>
      </c>
      <c r="K75" s="10">
        <f ca="1">'Приложение 2'!L16</f>
        <v>377.6</v>
      </c>
      <c r="L75" s="10">
        <f ca="1">'Приложение 2'!M16</f>
        <v>377.6</v>
      </c>
    </row>
    <row r="76" spans="1:12" ht="13.5" customHeight="1">
      <c r="A76" s="137" t="s">
        <v>223</v>
      </c>
      <c r="B76" s="66" t="s">
        <v>106</v>
      </c>
      <c r="C76" s="66" t="s">
        <v>8</v>
      </c>
      <c r="D76" s="66" t="s">
        <v>110</v>
      </c>
      <c r="E76" s="66" t="s">
        <v>225</v>
      </c>
      <c r="F76" s="66"/>
      <c r="G76" s="66"/>
      <c r="H76" s="66"/>
      <c r="I76" s="66"/>
      <c r="J76" s="10">
        <f t="shared" ref="J76:L80" si="17">J77</f>
        <v>0</v>
      </c>
      <c r="K76" s="10">
        <f t="shared" si="17"/>
        <v>33.799999999999997</v>
      </c>
      <c r="L76" s="10">
        <f t="shared" si="17"/>
        <v>69.7</v>
      </c>
    </row>
    <row r="77" spans="1:12" ht="16.5" customHeight="1">
      <c r="A77" s="143" t="s">
        <v>57</v>
      </c>
      <c r="B77" s="66" t="s">
        <v>106</v>
      </c>
      <c r="C77" s="66" t="s">
        <v>8</v>
      </c>
      <c r="D77" s="66" t="s">
        <v>110</v>
      </c>
      <c r="E77" s="66" t="s">
        <v>225</v>
      </c>
      <c r="F77" s="66" t="s">
        <v>125</v>
      </c>
      <c r="G77" s="66"/>
      <c r="H77" s="66"/>
      <c r="I77" s="66"/>
      <c r="J77" s="10">
        <f t="shared" si="17"/>
        <v>0</v>
      </c>
      <c r="K77" s="10">
        <f t="shared" si="17"/>
        <v>33.799999999999997</v>
      </c>
      <c r="L77" s="10">
        <f t="shared" si="17"/>
        <v>69.7</v>
      </c>
    </row>
    <row r="78" spans="1:12" ht="15" customHeight="1">
      <c r="A78" s="137" t="s">
        <v>68</v>
      </c>
      <c r="B78" s="66" t="s">
        <v>106</v>
      </c>
      <c r="C78" s="66" t="s">
        <v>8</v>
      </c>
      <c r="D78" s="66" t="s">
        <v>110</v>
      </c>
      <c r="E78" s="66" t="s">
        <v>225</v>
      </c>
      <c r="F78" s="66" t="s">
        <v>226</v>
      </c>
      <c r="G78" s="66"/>
      <c r="H78" s="66"/>
      <c r="I78" s="66"/>
      <c r="J78" s="10">
        <f t="shared" si="17"/>
        <v>0</v>
      </c>
      <c r="K78" s="10">
        <f t="shared" si="17"/>
        <v>33.799999999999997</v>
      </c>
      <c r="L78" s="10">
        <f t="shared" si="17"/>
        <v>69.7</v>
      </c>
    </row>
    <row r="79" spans="1:12" ht="13.5" customHeight="1">
      <c r="A79" s="137" t="s">
        <v>223</v>
      </c>
      <c r="B79" s="66" t="s">
        <v>106</v>
      </c>
      <c r="C79" s="66" t="s">
        <v>8</v>
      </c>
      <c r="D79" s="66" t="s">
        <v>110</v>
      </c>
      <c r="E79" s="66" t="s">
        <v>225</v>
      </c>
      <c r="F79" s="66" t="s">
        <v>226</v>
      </c>
      <c r="G79" s="66" t="s">
        <v>224</v>
      </c>
      <c r="H79" s="66"/>
      <c r="I79" s="66"/>
      <c r="J79" s="10">
        <f t="shared" si="17"/>
        <v>0</v>
      </c>
      <c r="K79" s="10">
        <f t="shared" si="17"/>
        <v>33.799999999999997</v>
      </c>
      <c r="L79" s="10">
        <f t="shared" si="17"/>
        <v>69.7</v>
      </c>
    </row>
    <row r="80" spans="1:12" ht="14.25" customHeight="1">
      <c r="A80" s="146" t="s">
        <v>223</v>
      </c>
      <c r="B80" s="66" t="s">
        <v>106</v>
      </c>
      <c r="C80" s="66" t="s">
        <v>8</v>
      </c>
      <c r="D80" s="66" t="s">
        <v>110</v>
      </c>
      <c r="E80" s="66" t="s">
        <v>225</v>
      </c>
      <c r="F80" s="66" t="s">
        <v>226</v>
      </c>
      <c r="G80" s="66" t="s">
        <v>224</v>
      </c>
      <c r="H80" s="66" t="s">
        <v>224</v>
      </c>
      <c r="I80" s="66"/>
      <c r="J80" s="10">
        <f t="shared" si="17"/>
        <v>0</v>
      </c>
      <c r="K80" s="10">
        <f t="shared" si="17"/>
        <v>33.799999999999997</v>
      </c>
      <c r="L80" s="10">
        <f t="shared" si="17"/>
        <v>69.7</v>
      </c>
    </row>
    <row r="81" spans="1:12" ht="46.5" customHeight="1">
      <c r="A81" s="6" t="str">
        <f>$A$75</f>
        <v>Администрация Шугуровского сельского поселения Большеберезниковского муниципального района Республики Мордовия</v>
      </c>
      <c r="B81" s="66" t="s">
        <v>106</v>
      </c>
      <c r="C81" s="66" t="s">
        <v>8</v>
      </c>
      <c r="D81" s="66" t="s">
        <v>110</v>
      </c>
      <c r="E81" s="66" t="s">
        <v>225</v>
      </c>
      <c r="F81" s="66" t="s">
        <v>226</v>
      </c>
      <c r="G81" s="66" t="s">
        <v>224</v>
      </c>
      <c r="H81" s="66" t="s">
        <v>224</v>
      </c>
      <c r="I81" s="66">
        <f ca="1">'Приложение 2'!$B$9</f>
        <v>935</v>
      </c>
      <c r="J81" s="10">
        <f ca="1">'Приложение 2'!K222</f>
        <v>0</v>
      </c>
      <c r="K81" s="10">
        <f ca="1">'Приложение 2'!L222</f>
        <v>33.799999999999997</v>
      </c>
      <c r="L81" s="10">
        <f ca="1">'Приложение 2'!M222</f>
        <v>69.7</v>
      </c>
    </row>
    <row r="82" spans="1:12" ht="60" hidden="1">
      <c r="A82" s="9" t="s">
        <v>41</v>
      </c>
      <c r="B82" s="66" t="s">
        <v>106</v>
      </c>
      <c r="C82" s="66" t="s">
        <v>8</v>
      </c>
      <c r="D82" s="66" t="s">
        <v>110</v>
      </c>
      <c r="E82" s="66" t="s">
        <v>112</v>
      </c>
      <c r="F82" s="66"/>
      <c r="G82" s="66"/>
      <c r="H82" s="106"/>
      <c r="I82" s="106"/>
      <c r="J82" s="10">
        <f t="shared" ref="J82:L86" si="18">J83</f>
        <v>0</v>
      </c>
      <c r="K82" s="10">
        <f t="shared" si="18"/>
        <v>0</v>
      </c>
      <c r="L82" s="10">
        <f t="shared" si="18"/>
        <v>0</v>
      </c>
    </row>
    <row r="83" spans="1:12" ht="72" hidden="1">
      <c r="A83" s="9" t="s">
        <v>35</v>
      </c>
      <c r="B83" s="66" t="s">
        <v>106</v>
      </c>
      <c r="C83" s="66" t="s">
        <v>8</v>
      </c>
      <c r="D83" s="66" t="s">
        <v>110</v>
      </c>
      <c r="E83" s="66" t="s">
        <v>112</v>
      </c>
      <c r="F83" s="66" t="s">
        <v>121</v>
      </c>
      <c r="G83" s="66"/>
      <c r="H83" s="66"/>
      <c r="I83" s="106"/>
      <c r="J83" s="10">
        <f t="shared" si="18"/>
        <v>0</v>
      </c>
      <c r="K83" s="10">
        <f t="shared" si="18"/>
        <v>0</v>
      </c>
      <c r="L83" s="10">
        <f t="shared" si="18"/>
        <v>0</v>
      </c>
    </row>
    <row r="84" spans="1:12" ht="36" hidden="1">
      <c r="A84" s="6" t="s">
        <v>36</v>
      </c>
      <c r="B84" s="66" t="s">
        <v>106</v>
      </c>
      <c r="C84" s="66" t="s">
        <v>8</v>
      </c>
      <c r="D84" s="66" t="s">
        <v>110</v>
      </c>
      <c r="E84" s="66" t="s">
        <v>112</v>
      </c>
      <c r="F84" s="66" t="s">
        <v>122</v>
      </c>
      <c r="G84" s="66"/>
      <c r="H84" s="66"/>
      <c r="I84" s="66"/>
      <c r="J84" s="10">
        <f t="shared" si="18"/>
        <v>0</v>
      </c>
      <c r="K84" s="10">
        <f t="shared" si="18"/>
        <v>0</v>
      </c>
      <c r="L84" s="10">
        <f t="shared" si="18"/>
        <v>0</v>
      </c>
    </row>
    <row r="85" spans="1:12" hidden="1">
      <c r="A85" s="6" t="s">
        <v>32</v>
      </c>
      <c r="B85" s="66" t="s">
        <v>106</v>
      </c>
      <c r="C85" s="66" t="s">
        <v>8</v>
      </c>
      <c r="D85" s="66" t="s">
        <v>110</v>
      </c>
      <c r="E85" s="66" t="s">
        <v>112</v>
      </c>
      <c r="F85" s="66" t="s">
        <v>122</v>
      </c>
      <c r="G85" s="106" t="s">
        <v>30</v>
      </c>
      <c r="H85" s="106"/>
      <c r="I85" s="106"/>
      <c r="J85" s="10">
        <f t="shared" si="18"/>
        <v>0</v>
      </c>
      <c r="K85" s="10">
        <f t="shared" si="18"/>
        <v>0</v>
      </c>
      <c r="L85" s="10">
        <f t="shared" si="18"/>
        <v>0</v>
      </c>
    </row>
    <row r="86" spans="1:12" ht="36.75" hidden="1" customHeight="1">
      <c r="A86" s="6" t="s">
        <v>33</v>
      </c>
      <c r="B86" s="66" t="s">
        <v>106</v>
      </c>
      <c r="C86" s="66" t="s">
        <v>8</v>
      </c>
      <c r="D86" s="66" t="s">
        <v>110</v>
      </c>
      <c r="E86" s="66" t="s">
        <v>112</v>
      </c>
      <c r="F86" s="66" t="s">
        <v>122</v>
      </c>
      <c r="G86" s="110" t="s">
        <v>30</v>
      </c>
      <c r="H86" s="110" t="s">
        <v>31</v>
      </c>
      <c r="I86" s="106"/>
      <c r="J86" s="10">
        <f t="shared" si="18"/>
        <v>0</v>
      </c>
      <c r="K86" s="10">
        <f t="shared" si="18"/>
        <v>0</v>
      </c>
      <c r="L86" s="10">
        <f t="shared" si="18"/>
        <v>0</v>
      </c>
    </row>
    <row r="87" spans="1:12" ht="48.75" hidden="1" customHeight="1">
      <c r="A87" s="9" t="str">
        <f>$A$75</f>
        <v>Администрация Шугуровского сельского поселения Большеберезниковского муниципального района Республики Мордовия</v>
      </c>
      <c r="B87" s="66" t="s">
        <v>106</v>
      </c>
      <c r="C87" s="66" t="s">
        <v>8</v>
      </c>
      <c r="D87" s="66" t="s">
        <v>110</v>
      </c>
      <c r="E87" s="66" t="s">
        <v>112</v>
      </c>
      <c r="F87" s="66" t="s">
        <v>122</v>
      </c>
      <c r="G87" s="66" t="s">
        <v>30</v>
      </c>
      <c r="H87" s="110" t="s">
        <v>31</v>
      </c>
      <c r="I87" s="110">
        <f ca="1">'Приложение 2'!$B$9</f>
        <v>935</v>
      </c>
      <c r="J87" s="10">
        <f ca="1">'Приложение 2'!K23</f>
        <v>0</v>
      </c>
      <c r="K87" s="10">
        <f ca="1">'Приложение 2'!L23</f>
        <v>0</v>
      </c>
      <c r="L87" s="10">
        <f ca="1">'Приложение 2'!M23</f>
        <v>0</v>
      </c>
    </row>
    <row r="88" spans="1:12" ht="61.5" customHeight="1">
      <c r="A88" s="6" t="str">
        <f ca="1">'Приложение 2'!$A$30</f>
        <v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v>
      </c>
      <c r="B88" s="66">
        <v>65</v>
      </c>
      <c r="C88" s="66">
        <v>2</v>
      </c>
      <c r="D88" s="66"/>
      <c r="E88" s="66"/>
      <c r="F88" s="66"/>
      <c r="G88" s="66"/>
      <c r="H88" s="66"/>
      <c r="I88" s="66"/>
      <c r="J88" s="10">
        <f>J89+J95+J115+J126</f>
        <v>887.19999999999993</v>
      </c>
      <c r="K88" s="10">
        <f>K89+K95+K115+K126</f>
        <v>601.20000000000005</v>
      </c>
      <c r="L88" s="10">
        <f>L89+L95+L115+L126</f>
        <v>583.30000000000007</v>
      </c>
    </row>
    <row r="89" spans="1:12" ht="36">
      <c r="A89" s="6" t="s">
        <v>43</v>
      </c>
      <c r="B89" s="66">
        <v>65</v>
      </c>
      <c r="C89" s="66">
        <v>2</v>
      </c>
      <c r="D89" s="66" t="s">
        <v>110</v>
      </c>
      <c r="E89" s="66">
        <v>41110</v>
      </c>
      <c r="F89" s="66"/>
      <c r="G89" s="106"/>
      <c r="H89" s="106"/>
      <c r="I89" s="106"/>
      <c r="J89" s="10">
        <f t="shared" ref="J89:L93" si="19">J90</f>
        <v>611.9</v>
      </c>
      <c r="K89" s="10">
        <f t="shared" si="19"/>
        <v>481.7</v>
      </c>
      <c r="L89" s="10">
        <f t="shared" si="19"/>
        <v>481.7</v>
      </c>
    </row>
    <row r="90" spans="1:12" ht="72">
      <c r="A90" s="6" t="s">
        <v>35</v>
      </c>
      <c r="B90" s="66">
        <v>65</v>
      </c>
      <c r="C90" s="66">
        <v>2</v>
      </c>
      <c r="D90" s="66" t="s">
        <v>110</v>
      </c>
      <c r="E90" s="66">
        <v>41110</v>
      </c>
      <c r="F90" s="66">
        <v>100</v>
      </c>
      <c r="G90" s="66"/>
      <c r="H90" s="66"/>
      <c r="I90" s="66"/>
      <c r="J90" s="10">
        <f t="shared" si="19"/>
        <v>611.9</v>
      </c>
      <c r="K90" s="10">
        <f t="shared" si="19"/>
        <v>481.7</v>
      </c>
      <c r="L90" s="10">
        <f t="shared" si="19"/>
        <v>481.7</v>
      </c>
    </row>
    <row r="91" spans="1:12" ht="36">
      <c r="A91" s="6" t="s">
        <v>36</v>
      </c>
      <c r="B91" s="66">
        <v>65</v>
      </c>
      <c r="C91" s="66">
        <v>2</v>
      </c>
      <c r="D91" s="66" t="s">
        <v>110</v>
      </c>
      <c r="E91" s="66">
        <v>41110</v>
      </c>
      <c r="F91" s="66">
        <v>120</v>
      </c>
      <c r="G91" s="106"/>
      <c r="H91" s="106"/>
      <c r="I91" s="106"/>
      <c r="J91" s="10">
        <f t="shared" si="19"/>
        <v>611.9</v>
      </c>
      <c r="K91" s="10">
        <f t="shared" si="19"/>
        <v>481.7</v>
      </c>
      <c r="L91" s="10">
        <f t="shared" si="19"/>
        <v>481.7</v>
      </c>
    </row>
    <row r="92" spans="1:12">
      <c r="A92" s="6" t="s">
        <v>32</v>
      </c>
      <c r="B92" s="66">
        <v>65</v>
      </c>
      <c r="C92" s="66">
        <v>2</v>
      </c>
      <c r="D92" s="66" t="s">
        <v>110</v>
      </c>
      <c r="E92" s="66">
        <v>41110</v>
      </c>
      <c r="F92" s="66">
        <v>120</v>
      </c>
      <c r="G92" s="106" t="s">
        <v>30</v>
      </c>
      <c r="H92" s="106"/>
      <c r="I92" s="106"/>
      <c r="J92" s="10">
        <f t="shared" si="19"/>
        <v>611.9</v>
      </c>
      <c r="K92" s="10">
        <f t="shared" si="19"/>
        <v>481.7</v>
      </c>
      <c r="L92" s="10">
        <f t="shared" si="19"/>
        <v>481.7</v>
      </c>
    </row>
    <row r="93" spans="1:12" ht="64.5" customHeight="1">
      <c r="A93" s="6" t="s">
        <v>281</v>
      </c>
      <c r="B93" s="66">
        <v>65</v>
      </c>
      <c r="C93" s="66">
        <v>2</v>
      </c>
      <c r="D93" s="66" t="s">
        <v>110</v>
      </c>
      <c r="E93" s="66">
        <v>41110</v>
      </c>
      <c r="F93" s="66">
        <v>120</v>
      </c>
      <c r="G93" s="66" t="s">
        <v>30</v>
      </c>
      <c r="H93" s="110" t="s">
        <v>101</v>
      </c>
      <c r="I93" s="106"/>
      <c r="J93" s="10">
        <f t="shared" si="19"/>
        <v>611.9</v>
      </c>
      <c r="K93" s="10">
        <f t="shared" si="19"/>
        <v>481.7</v>
      </c>
      <c r="L93" s="10">
        <f t="shared" si="19"/>
        <v>481.7</v>
      </c>
    </row>
    <row r="94" spans="1:12" ht="51" customHeight="1">
      <c r="A94" s="9" t="str">
        <f>$A$87</f>
        <v>Администрация Шугуровского сельского поселения Большеберезниковского муниципального района Республики Мордовия</v>
      </c>
      <c r="B94" s="66">
        <v>65</v>
      </c>
      <c r="C94" s="66">
        <v>2</v>
      </c>
      <c r="D94" s="66" t="s">
        <v>110</v>
      </c>
      <c r="E94" s="66">
        <v>41110</v>
      </c>
      <c r="F94" s="66">
        <v>120</v>
      </c>
      <c r="G94" s="66" t="s">
        <v>30</v>
      </c>
      <c r="H94" s="66" t="s">
        <v>101</v>
      </c>
      <c r="I94" s="110">
        <f ca="1">'Приложение 2'!$B$9</f>
        <v>935</v>
      </c>
      <c r="J94" s="10">
        <f ca="1">'Приложение 2'!K33</f>
        <v>611.9</v>
      </c>
      <c r="K94" s="10">
        <f ca="1">'Приложение 2'!L33</f>
        <v>481.7</v>
      </c>
      <c r="L94" s="10">
        <f ca="1">'Приложение 2'!M33</f>
        <v>481.7</v>
      </c>
    </row>
    <row r="95" spans="1:12" ht="24">
      <c r="A95" s="6" t="s">
        <v>44</v>
      </c>
      <c r="B95" s="66">
        <v>65</v>
      </c>
      <c r="C95" s="66">
        <v>2</v>
      </c>
      <c r="D95" s="66" t="s">
        <v>110</v>
      </c>
      <c r="E95" s="66" t="s">
        <v>113</v>
      </c>
      <c r="F95" s="66"/>
      <c r="G95" s="66"/>
      <c r="H95" s="66"/>
      <c r="I95" s="66"/>
      <c r="J95" s="10">
        <f>J96+J101+J106</f>
        <v>274.7</v>
      </c>
      <c r="K95" s="10">
        <f>K96+K101+K106</f>
        <v>118.89999999999999</v>
      </c>
      <c r="L95" s="10">
        <f>L96+L101+L106</f>
        <v>101</v>
      </c>
    </row>
    <row r="96" spans="1:12" ht="72">
      <c r="A96" s="9" t="s">
        <v>35</v>
      </c>
      <c r="B96" s="66">
        <v>65</v>
      </c>
      <c r="C96" s="66">
        <v>2</v>
      </c>
      <c r="D96" s="66" t="s">
        <v>110</v>
      </c>
      <c r="E96" s="66" t="s">
        <v>113</v>
      </c>
      <c r="F96" s="66">
        <v>100</v>
      </c>
      <c r="G96" s="66"/>
      <c r="H96" s="106"/>
      <c r="I96" s="106"/>
      <c r="J96" s="10">
        <f t="shared" ref="J96:L99" si="20">J97</f>
        <v>1.6</v>
      </c>
      <c r="K96" s="10">
        <f t="shared" si="20"/>
        <v>1.6</v>
      </c>
      <c r="L96" s="10">
        <f t="shared" si="20"/>
        <v>1.6</v>
      </c>
    </row>
    <row r="97" spans="1:12" ht="36">
      <c r="A97" s="9" t="s">
        <v>36</v>
      </c>
      <c r="B97" s="66">
        <v>65</v>
      </c>
      <c r="C97" s="66">
        <v>2</v>
      </c>
      <c r="D97" s="66" t="s">
        <v>110</v>
      </c>
      <c r="E97" s="66" t="s">
        <v>113</v>
      </c>
      <c r="F97" s="66">
        <v>120</v>
      </c>
      <c r="G97" s="66"/>
      <c r="H97" s="66"/>
      <c r="I97" s="106"/>
      <c r="J97" s="10">
        <f t="shared" si="20"/>
        <v>1.6</v>
      </c>
      <c r="K97" s="10">
        <f t="shared" si="20"/>
        <v>1.6</v>
      </c>
      <c r="L97" s="10">
        <f t="shared" si="20"/>
        <v>1.6</v>
      </c>
    </row>
    <row r="98" spans="1:12">
      <c r="A98" s="6" t="s">
        <v>32</v>
      </c>
      <c r="B98" s="66">
        <v>65</v>
      </c>
      <c r="C98" s="66">
        <v>2</v>
      </c>
      <c r="D98" s="66" t="s">
        <v>110</v>
      </c>
      <c r="E98" s="66" t="s">
        <v>113</v>
      </c>
      <c r="F98" s="66">
        <v>120</v>
      </c>
      <c r="G98" s="66" t="s">
        <v>30</v>
      </c>
      <c r="H98" s="66"/>
      <c r="I98" s="66"/>
      <c r="J98" s="10">
        <f t="shared" si="20"/>
        <v>1.6</v>
      </c>
      <c r="K98" s="10">
        <f t="shared" si="20"/>
        <v>1.6</v>
      </c>
      <c r="L98" s="10">
        <f t="shared" si="20"/>
        <v>1.6</v>
      </c>
    </row>
    <row r="99" spans="1:12" ht="59.25" customHeight="1">
      <c r="A99" s="6" t="s">
        <v>281</v>
      </c>
      <c r="B99" s="66">
        <v>65</v>
      </c>
      <c r="C99" s="66">
        <v>2</v>
      </c>
      <c r="D99" s="66" t="s">
        <v>110</v>
      </c>
      <c r="E99" s="66" t="s">
        <v>113</v>
      </c>
      <c r="F99" s="66">
        <v>120</v>
      </c>
      <c r="G99" s="66" t="s">
        <v>30</v>
      </c>
      <c r="H99" s="66" t="s">
        <v>101</v>
      </c>
      <c r="I99" s="66"/>
      <c r="J99" s="10">
        <f t="shared" si="20"/>
        <v>1.6</v>
      </c>
      <c r="K99" s="10">
        <f t="shared" si="20"/>
        <v>1.6</v>
      </c>
      <c r="L99" s="10">
        <f t="shared" si="20"/>
        <v>1.6</v>
      </c>
    </row>
    <row r="100" spans="1:12" ht="48" customHeight="1">
      <c r="A100" s="6" t="str">
        <f>$A$94</f>
        <v>Администрация Шугуровского сельского поселения Большеберезниковского муниципального района Республики Мордовия</v>
      </c>
      <c r="B100" s="66">
        <v>65</v>
      </c>
      <c r="C100" s="66">
        <v>2</v>
      </c>
      <c r="D100" s="66" t="s">
        <v>110</v>
      </c>
      <c r="E100" s="66" t="s">
        <v>113</v>
      </c>
      <c r="F100" s="66">
        <v>120</v>
      </c>
      <c r="G100" s="66" t="s">
        <v>30</v>
      </c>
      <c r="H100" s="66" t="s">
        <v>101</v>
      </c>
      <c r="I100" s="66">
        <f ca="1">'Приложение 2'!$B$9</f>
        <v>935</v>
      </c>
      <c r="J100" s="10">
        <f ca="1">'Приложение 2'!K40</f>
        <v>1.6</v>
      </c>
      <c r="K100" s="10">
        <f ca="1">'Приложение 2'!L40</f>
        <v>1.6</v>
      </c>
      <c r="L100" s="10">
        <f ca="1">'Приложение 2'!M40</f>
        <v>1.6</v>
      </c>
    </row>
    <row r="101" spans="1:12" ht="24">
      <c r="A101" s="6" t="s">
        <v>47</v>
      </c>
      <c r="B101" s="66">
        <v>65</v>
      </c>
      <c r="C101" s="66">
        <v>2</v>
      </c>
      <c r="D101" s="66" t="s">
        <v>110</v>
      </c>
      <c r="E101" s="66" t="s">
        <v>113</v>
      </c>
      <c r="F101" s="66">
        <v>200</v>
      </c>
      <c r="G101" s="106"/>
      <c r="H101" s="106"/>
      <c r="I101" s="106"/>
      <c r="J101" s="10">
        <f t="shared" ref="J101:L104" si="21">J102</f>
        <v>233.1</v>
      </c>
      <c r="K101" s="10">
        <f t="shared" si="21"/>
        <v>97.3</v>
      </c>
      <c r="L101" s="10">
        <f t="shared" si="21"/>
        <v>79.400000000000006</v>
      </c>
    </row>
    <row r="102" spans="1:12" ht="36">
      <c r="A102" s="9" t="s">
        <v>48</v>
      </c>
      <c r="B102" s="66">
        <v>65</v>
      </c>
      <c r="C102" s="66">
        <v>2</v>
      </c>
      <c r="D102" s="66" t="s">
        <v>110</v>
      </c>
      <c r="E102" s="66" t="s">
        <v>113</v>
      </c>
      <c r="F102" s="66">
        <v>240</v>
      </c>
      <c r="G102" s="66"/>
      <c r="H102" s="106"/>
      <c r="I102" s="106"/>
      <c r="J102" s="10">
        <f t="shared" si="21"/>
        <v>233.1</v>
      </c>
      <c r="K102" s="10">
        <f t="shared" si="21"/>
        <v>97.3</v>
      </c>
      <c r="L102" s="10">
        <f t="shared" si="21"/>
        <v>79.400000000000006</v>
      </c>
    </row>
    <row r="103" spans="1:12">
      <c r="A103" s="9" t="s">
        <v>32</v>
      </c>
      <c r="B103" s="66">
        <v>65</v>
      </c>
      <c r="C103" s="66">
        <v>2</v>
      </c>
      <c r="D103" s="66" t="s">
        <v>110</v>
      </c>
      <c r="E103" s="66" t="s">
        <v>113</v>
      </c>
      <c r="F103" s="66">
        <v>240</v>
      </c>
      <c r="G103" s="66" t="s">
        <v>30</v>
      </c>
      <c r="H103" s="66"/>
      <c r="I103" s="106"/>
      <c r="J103" s="10">
        <f t="shared" si="21"/>
        <v>233.1</v>
      </c>
      <c r="K103" s="10">
        <f t="shared" si="21"/>
        <v>97.3</v>
      </c>
      <c r="L103" s="10">
        <f t="shared" si="21"/>
        <v>79.400000000000006</v>
      </c>
    </row>
    <row r="104" spans="1:12" ht="61.5" customHeight="1">
      <c r="A104" s="6" t="s">
        <v>281</v>
      </c>
      <c r="B104" s="66">
        <v>65</v>
      </c>
      <c r="C104" s="66">
        <v>2</v>
      </c>
      <c r="D104" s="66" t="s">
        <v>110</v>
      </c>
      <c r="E104" s="66" t="s">
        <v>113</v>
      </c>
      <c r="F104" s="66">
        <v>240</v>
      </c>
      <c r="G104" s="66" t="s">
        <v>30</v>
      </c>
      <c r="H104" s="66" t="s">
        <v>101</v>
      </c>
      <c r="I104" s="66"/>
      <c r="J104" s="10">
        <f t="shared" si="21"/>
        <v>233.1</v>
      </c>
      <c r="K104" s="10">
        <f t="shared" si="21"/>
        <v>97.3</v>
      </c>
      <c r="L104" s="10">
        <f t="shared" si="21"/>
        <v>79.400000000000006</v>
      </c>
    </row>
    <row r="105" spans="1:12" ht="49.5" customHeight="1">
      <c r="A105" s="6" t="str">
        <f>$A$100</f>
        <v>Администрация Шугуровского сельского поселения Большеберезниковского муниципального района Республики Мордовия</v>
      </c>
      <c r="B105" s="66">
        <v>65</v>
      </c>
      <c r="C105" s="66">
        <v>2</v>
      </c>
      <c r="D105" s="66" t="s">
        <v>110</v>
      </c>
      <c r="E105" s="66" t="s">
        <v>113</v>
      </c>
      <c r="F105" s="66">
        <v>240</v>
      </c>
      <c r="G105" s="66" t="s">
        <v>30</v>
      </c>
      <c r="H105" s="66" t="s">
        <v>101</v>
      </c>
      <c r="I105" s="66">
        <f ca="1">'Приложение 2'!$B$9</f>
        <v>935</v>
      </c>
      <c r="J105" s="10">
        <f ca="1">'Приложение 2'!K44</f>
        <v>233.1</v>
      </c>
      <c r="K105" s="10">
        <f ca="1">'Приложение 2'!L44</f>
        <v>97.3</v>
      </c>
      <c r="L105" s="10">
        <f ca="1">'Приложение 2'!M44</f>
        <v>79.400000000000006</v>
      </c>
    </row>
    <row r="106" spans="1:12">
      <c r="A106" s="6" t="s">
        <v>57</v>
      </c>
      <c r="B106" s="66">
        <v>65</v>
      </c>
      <c r="C106" s="66">
        <v>2</v>
      </c>
      <c r="D106" s="66" t="s">
        <v>110</v>
      </c>
      <c r="E106" s="66" t="s">
        <v>113</v>
      </c>
      <c r="F106" s="66">
        <v>800</v>
      </c>
      <c r="G106" s="106"/>
      <c r="H106" s="106"/>
      <c r="I106" s="106"/>
      <c r="J106" s="10">
        <f>J111+J107</f>
        <v>40</v>
      </c>
      <c r="K106" s="10">
        <f>K111+K107</f>
        <v>20</v>
      </c>
      <c r="L106" s="10">
        <f>L111+L107</f>
        <v>20</v>
      </c>
    </row>
    <row r="107" spans="1:12" hidden="1">
      <c r="A107" s="6" t="s">
        <v>271</v>
      </c>
      <c r="B107" s="66">
        <v>65</v>
      </c>
      <c r="C107" s="66">
        <v>2</v>
      </c>
      <c r="D107" s="66" t="s">
        <v>110</v>
      </c>
      <c r="E107" s="66" t="s">
        <v>113</v>
      </c>
      <c r="F107" s="66" t="s">
        <v>269</v>
      </c>
      <c r="G107" s="66"/>
      <c r="H107" s="66"/>
      <c r="I107" s="66"/>
      <c r="J107" s="10">
        <f>J108</f>
        <v>0</v>
      </c>
      <c r="K107" s="10">
        <f t="shared" ref="K107:L109" si="22">K108</f>
        <v>0</v>
      </c>
      <c r="L107" s="10">
        <f t="shared" si="22"/>
        <v>0</v>
      </c>
    </row>
    <row r="108" spans="1:12" hidden="1">
      <c r="A108" s="6" t="s">
        <v>32</v>
      </c>
      <c r="B108" s="66">
        <v>65</v>
      </c>
      <c r="C108" s="66">
        <v>2</v>
      </c>
      <c r="D108" s="66" t="s">
        <v>110</v>
      </c>
      <c r="E108" s="66" t="s">
        <v>113</v>
      </c>
      <c r="F108" s="66" t="s">
        <v>269</v>
      </c>
      <c r="G108" s="106" t="s">
        <v>30</v>
      </c>
      <c r="H108" s="106"/>
      <c r="I108" s="106"/>
      <c r="J108" s="10">
        <f>J109</f>
        <v>0</v>
      </c>
      <c r="K108" s="10">
        <f t="shared" si="22"/>
        <v>0</v>
      </c>
      <c r="L108" s="10">
        <f t="shared" si="22"/>
        <v>0</v>
      </c>
    </row>
    <row r="109" spans="1:12" ht="59.25" hidden="1" customHeight="1">
      <c r="A109" s="6" t="s">
        <v>281</v>
      </c>
      <c r="B109" s="66">
        <v>65</v>
      </c>
      <c r="C109" s="66">
        <v>2</v>
      </c>
      <c r="D109" s="66" t="s">
        <v>110</v>
      </c>
      <c r="E109" s="66" t="s">
        <v>113</v>
      </c>
      <c r="F109" s="66" t="s">
        <v>269</v>
      </c>
      <c r="G109" s="66" t="s">
        <v>30</v>
      </c>
      <c r="H109" s="66" t="s">
        <v>101</v>
      </c>
      <c r="I109" s="106"/>
      <c r="J109" s="10">
        <f>J110</f>
        <v>0</v>
      </c>
      <c r="K109" s="10">
        <f t="shared" si="22"/>
        <v>0</v>
      </c>
      <c r="L109" s="10">
        <f t="shared" si="22"/>
        <v>0</v>
      </c>
    </row>
    <row r="110" spans="1:12" ht="48" hidden="1">
      <c r="A110" s="9" t="str">
        <f>$A$105</f>
        <v>Администрация Шугуровского сельского поселения Большеберезниковского муниципального района Республики Мордовия</v>
      </c>
      <c r="B110" s="66">
        <v>65</v>
      </c>
      <c r="C110" s="66">
        <v>2</v>
      </c>
      <c r="D110" s="66" t="s">
        <v>110</v>
      </c>
      <c r="E110" s="66" t="s">
        <v>113</v>
      </c>
      <c r="F110" s="66" t="s">
        <v>269</v>
      </c>
      <c r="G110" s="66" t="s">
        <v>30</v>
      </c>
      <c r="H110" s="66" t="s">
        <v>101</v>
      </c>
      <c r="I110" s="66">
        <f>$I$105</f>
        <v>935</v>
      </c>
      <c r="J110" s="10">
        <f ca="1">'Приложение 2'!K56</f>
        <v>0</v>
      </c>
      <c r="K110" s="10">
        <f ca="1">'Приложение 2'!L56</f>
        <v>0</v>
      </c>
      <c r="L110" s="10">
        <f ca="1">'Приложение 2'!M56</f>
        <v>0</v>
      </c>
    </row>
    <row r="111" spans="1:12">
      <c r="A111" s="6" t="s">
        <v>58</v>
      </c>
      <c r="B111" s="66">
        <v>65</v>
      </c>
      <c r="C111" s="66">
        <v>2</v>
      </c>
      <c r="D111" s="66" t="s">
        <v>110</v>
      </c>
      <c r="E111" s="66" t="s">
        <v>113</v>
      </c>
      <c r="F111" s="66">
        <v>850</v>
      </c>
      <c r="G111" s="66"/>
      <c r="H111" s="66"/>
      <c r="I111" s="66"/>
      <c r="J111" s="10">
        <f t="shared" ref="J111:L113" si="23">J112</f>
        <v>40</v>
      </c>
      <c r="K111" s="10">
        <f t="shared" si="23"/>
        <v>20</v>
      </c>
      <c r="L111" s="10">
        <f t="shared" si="23"/>
        <v>20</v>
      </c>
    </row>
    <row r="112" spans="1:12">
      <c r="A112" s="6" t="s">
        <v>32</v>
      </c>
      <c r="B112" s="66">
        <v>65</v>
      </c>
      <c r="C112" s="66">
        <v>2</v>
      </c>
      <c r="D112" s="66" t="s">
        <v>110</v>
      </c>
      <c r="E112" s="66" t="s">
        <v>113</v>
      </c>
      <c r="F112" s="66">
        <v>850</v>
      </c>
      <c r="G112" s="106" t="s">
        <v>30</v>
      </c>
      <c r="H112" s="106"/>
      <c r="I112" s="106"/>
      <c r="J112" s="10">
        <f t="shared" si="23"/>
        <v>40</v>
      </c>
      <c r="K112" s="10">
        <f t="shared" si="23"/>
        <v>20</v>
      </c>
      <c r="L112" s="10">
        <f t="shared" si="23"/>
        <v>20</v>
      </c>
    </row>
    <row r="113" spans="1:12" ht="58.5" customHeight="1">
      <c r="A113" s="6" t="s">
        <v>281</v>
      </c>
      <c r="B113" s="66">
        <v>65</v>
      </c>
      <c r="C113" s="66">
        <v>2</v>
      </c>
      <c r="D113" s="66" t="s">
        <v>110</v>
      </c>
      <c r="E113" s="66" t="s">
        <v>113</v>
      </c>
      <c r="F113" s="66">
        <v>850</v>
      </c>
      <c r="G113" s="66" t="s">
        <v>30</v>
      </c>
      <c r="H113" s="66" t="s">
        <v>101</v>
      </c>
      <c r="I113" s="106"/>
      <c r="J113" s="10">
        <f t="shared" si="23"/>
        <v>40</v>
      </c>
      <c r="K113" s="10">
        <f t="shared" si="23"/>
        <v>20</v>
      </c>
      <c r="L113" s="10">
        <f t="shared" si="23"/>
        <v>20</v>
      </c>
    </row>
    <row r="114" spans="1:12" ht="48">
      <c r="A114" s="9" t="str">
        <f>$A$105</f>
        <v>Администрация Шугуровского сельского поселения Большеберезниковского муниципального района Республики Мордовия</v>
      </c>
      <c r="B114" s="66">
        <v>65</v>
      </c>
      <c r="C114" s="66">
        <v>2</v>
      </c>
      <c r="D114" s="66" t="s">
        <v>110</v>
      </c>
      <c r="E114" s="66" t="s">
        <v>113</v>
      </c>
      <c r="F114" s="66">
        <v>850</v>
      </c>
      <c r="G114" s="66" t="s">
        <v>30</v>
      </c>
      <c r="H114" s="66" t="s">
        <v>101</v>
      </c>
      <c r="I114" s="66">
        <f>$I$105</f>
        <v>935</v>
      </c>
      <c r="J114" s="10">
        <f ca="1">'Приложение 2'!K59</f>
        <v>40</v>
      </c>
      <c r="K114" s="10">
        <f ca="1">'Приложение 2'!L59</f>
        <v>20</v>
      </c>
      <c r="L114" s="10">
        <f ca="1">'Приложение 2'!M59</f>
        <v>20</v>
      </c>
    </row>
    <row r="115" spans="1:12" ht="60" hidden="1">
      <c r="A115" s="9" t="s">
        <v>41</v>
      </c>
      <c r="B115" s="66">
        <v>65</v>
      </c>
      <c r="C115" s="66">
        <v>2</v>
      </c>
      <c r="D115" s="66" t="s">
        <v>110</v>
      </c>
      <c r="E115" s="66" t="s">
        <v>112</v>
      </c>
      <c r="F115" s="66"/>
      <c r="G115" s="66"/>
      <c r="H115" s="66"/>
      <c r="I115" s="106"/>
      <c r="J115" s="10">
        <f>J116+J121</f>
        <v>0</v>
      </c>
      <c r="K115" s="10">
        <f>K116+K121</f>
        <v>0</v>
      </c>
      <c r="L115" s="10">
        <f>L116+L121</f>
        <v>0</v>
      </c>
    </row>
    <row r="116" spans="1:12" ht="72" hidden="1">
      <c r="A116" s="6" t="s">
        <v>35</v>
      </c>
      <c r="B116" s="66">
        <v>65</v>
      </c>
      <c r="C116" s="66">
        <v>2</v>
      </c>
      <c r="D116" s="66" t="s">
        <v>110</v>
      </c>
      <c r="E116" s="66" t="s">
        <v>112</v>
      </c>
      <c r="F116" s="66" t="s">
        <v>121</v>
      </c>
      <c r="G116" s="66"/>
      <c r="H116" s="66"/>
      <c r="I116" s="66"/>
      <c r="J116" s="10">
        <f t="shared" ref="J116:L119" si="24">J117</f>
        <v>0</v>
      </c>
      <c r="K116" s="10">
        <f t="shared" si="24"/>
        <v>0</v>
      </c>
      <c r="L116" s="10">
        <f t="shared" si="24"/>
        <v>0</v>
      </c>
    </row>
    <row r="117" spans="1:12" ht="36" hidden="1">
      <c r="A117" s="6" t="s">
        <v>36</v>
      </c>
      <c r="B117" s="66">
        <v>65</v>
      </c>
      <c r="C117" s="66">
        <v>2</v>
      </c>
      <c r="D117" s="66" t="s">
        <v>110</v>
      </c>
      <c r="E117" s="66" t="s">
        <v>112</v>
      </c>
      <c r="F117" s="66" t="s">
        <v>122</v>
      </c>
      <c r="G117" s="66"/>
      <c r="H117" s="66"/>
      <c r="I117" s="66"/>
      <c r="J117" s="10">
        <f t="shared" si="24"/>
        <v>0</v>
      </c>
      <c r="K117" s="10">
        <f t="shared" si="24"/>
        <v>0</v>
      </c>
      <c r="L117" s="10">
        <f t="shared" si="24"/>
        <v>0</v>
      </c>
    </row>
    <row r="118" spans="1:12" hidden="1">
      <c r="A118" s="6" t="s">
        <v>32</v>
      </c>
      <c r="B118" s="66">
        <v>65</v>
      </c>
      <c r="C118" s="66">
        <v>2</v>
      </c>
      <c r="D118" s="66" t="s">
        <v>110</v>
      </c>
      <c r="E118" s="66" t="s">
        <v>112</v>
      </c>
      <c r="F118" s="66" t="s">
        <v>122</v>
      </c>
      <c r="G118" s="106" t="s">
        <v>30</v>
      </c>
      <c r="H118" s="106"/>
      <c r="I118" s="106"/>
      <c r="J118" s="10">
        <f t="shared" si="24"/>
        <v>0</v>
      </c>
      <c r="K118" s="10">
        <f t="shared" si="24"/>
        <v>0</v>
      </c>
      <c r="L118" s="10">
        <f t="shared" si="24"/>
        <v>0</v>
      </c>
    </row>
    <row r="119" spans="1:12" ht="61.5" hidden="1" customHeight="1">
      <c r="A119" s="6" t="s">
        <v>281</v>
      </c>
      <c r="B119" s="66">
        <v>65</v>
      </c>
      <c r="C119" s="66">
        <v>2</v>
      </c>
      <c r="D119" s="66" t="s">
        <v>110</v>
      </c>
      <c r="E119" s="66" t="s">
        <v>112</v>
      </c>
      <c r="F119" s="66" t="s">
        <v>122</v>
      </c>
      <c r="G119" s="66" t="s">
        <v>30</v>
      </c>
      <c r="H119" s="66" t="s">
        <v>101</v>
      </c>
      <c r="I119" s="106"/>
      <c r="J119" s="10">
        <f t="shared" si="24"/>
        <v>0</v>
      </c>
      <c r="K119" s="10">
        <f t="shared" si="24"/>
        <v>0</v>
      </c>
      <c r="L119" s="10">
        <f t="shared" si="24"/>
        <v>0</v>
      </c>
    </row>
    <row r="120" spans="1:12" ht="51" hidden="1" customHeight="1">
      <c r="A120" s="9" t="str">
        <f>$A$114</f>
        <v>Администрация Шугуровского сельского поселения Большеберезниковского муниципального района Республики Мордовия</v>
      </c>
      <c r="B120" s="66">
        <v>65</v>
      </c>
      <c r="C120" s="66">
        <v>2</v>
      </c>
      <c r="D120" s="66" t="s">
        <v>110</v>
      </c>
      <c r="E120" s="66" t="s">
        <v>112</v>
      </c>
      <c r="F120" s="66" t="s">
        <v>122</v>
      </c>
      <c r="G120" s="66" t="s">
        <v>30</v>
      </c>
      <c r="H120" s="66" t="s">
        <v>101</v>
      </c>
      <c r="I120" s="66">
        <f ca="1">'Приложение 2'!$B$9</f>
        <v>935</v>
      </c>
      <c r="J120" s="10">
        <f ca="1">'Приложение 2'!K68</f>
        <v>0</v>
      </c>
      <c r="K120" s="10">
        <f ca="1">'Приложение 2'!L68</f>
        <v>0</v>
      </c>
      <c r="L120" s="10">
        <f ca="1">'Приложение 2'!M68</f>
        <v>0</v>
      </c>
    </row>
    <row r="121" spans="1:12" ht="36" hidden="1">
      <c r="A121" s="9" t="s">
        <v>63</v>
      </c>
      <c r="B121" s="66">
        <v>65</v>
      </c>
      <c r="C121" s="66">
        <v>2</v>
      </c>
      <c r="D121" s="66" t="s">
        <v>110</v>
      </c>
      <c r="E121" s="66" t="s">
        <v>112</v>
      </c>
      <c r="F121" s="66">
        <v>200</v>
      </c>
      <c r="G121" s="66"/>
      <c r="H121" s="66"/>
      <c r="I121" s="106"/>
      <c r="J121" s="10">
        <f t="shared" ref="J121:L124" si="25">J122</f>
        <v>0</v>
      </c>
      <c r="K121" s="10">
        <f t="shared" si="25"/>
        <v>0</v>
      </c>
      <c r="L121" s="10">
        <f t="shared" si="25"/>
        <v>0</v>
      </c>
    </row>
    <row r="122" spans="1:12" ht="36" hidden="1">
      <c r="A122" s="6" t="s">
        <v>48</v>
      </c>
      <c r="B122" s="66">
        <v>65</v>
      </c>
      <c r="C122" s="66">
        <v>2</v>
      </c>
      <c r="D122" s="66" t="s">
        <v>110</v>
      </c>
      <c r="E122" s="66" t="s">
        <v>112</v>
      </c>
      <c r="F122" s="66">
        <v>240</v>
      </c>
      <c r="G122" s="66"/>
      <c r="H122" s="66"/>
      <c r="I122" s="66"/>
      <c r="J122" s="10">
        <f t="shared" si="25"/>
        <v>0</v>
      </c>
      <c r="K122" s="10">
        <f t="shared" si="25"/>
        <v>0</v>
      </c>
      <c r="L122" s="10">
        <f t="shared" si="25"/>
        <v>0</v>
      </c>
    </row>
    <row r="123" spans="1:12" hidden="1">
      <c r="A123" s="6" t="s">
        <v>32</v>
      </c>
      <c r="B123" s="66">
        <v>65</v>
      </c>
      <c r="C123" s="66">
        <v>2</v>
      </c>
      <c r="D123" s="66" t="s">
        <v>110</v>
      </c>
      <c r="E123" s="66" t="s">
        <v>112</v>
      </c>
      <c r="F123" s="66">
        <v>240</v>
      </c>
      <c r="G123" s="106" t="s">
        <v>30</v>
      </c>
      <c r="H123" s="106"/>
      <c r="I123" s="106"/>
      <c r="J123" s="10">
        <f t="shared" si="25"/>
        <v>0</v>
      </c>
      <c r="K123" s="10">
        <f t="shared" si="25"/>
        <v>0</v>
      </c>
      <c r="L123" s="10">
        <f t="shared" si="25"/>
        <v>0</v>
      </c>
    </row>
    <row r="124" spans="1:12" ht="58.5" hidden="1" customHeight="1">
      <c r="A124" s="6" t="s">
        <v>42</v>
      </c>
      <c r="B124" s="66">
        <v>65</v>
      </c>
      <c r="C124" s="66">
        <v>2</v>
      </c>
      <c r="D124" s="66" t="s">
        <v>110</v>
      </c>
      <c r="E124" s="66" t="s">
        <v>112</v>
      </c>
      <c r="F124" s="66">
        <v>240</v>
      </c>
      <c r="G124" s="66" t="s">
        <v>30</v>
      </c>
      <c r="H124" s="66" t="s">
        <v>101</v>
      </c>
      <c r="I124" s="66"/>
      <c r="J124" s="10">
        <f t="shared" si="25"/>
        <v>0</v>
      </c>
      <c r="K124" s="10">
        <f t="shared" si="25"/>
        <v>0</v>
      </c>
      <c r="L124" s="10">
        <f t="shared" si="25"/>
        <v>0</v>
      </c>
    </row>
    <row r="125" spans="1:12" ht="50.25" hidden="1" customHeight="1">
      <c r="A125" s="6" t="str">
        <f>$A$120</f>
        <v>Администрация Шугуровского сельского поселения Большеберезниковского муниципального района Республики Мордовия</v>
      </c>
      <c r="B125" s="66">
        <v>65</v>
      </c>
      <c r="C125" s="66">
        <v>2</v>
      </c>
      <c r="D125" s="66" t="s">
        <v>110</v>
      </c>
      <c r="E125" s="66" t="s">
        <v>112</v>
      </c>
      <c r="F125" s="66">
        <v>240</v>
      </c>
      <c r="G125" s="66" t="s">
        <v>30</v>
      </c>
      <c r="H125" s="66" t="s">
        <v>101</v>
      </c>
      <c r="I125" s="66">
        <f ca="1">'Приложение 2'!$B$9</f>
        <v>935</v>
      </c>
      <c r="J125" s="10">
        <f ca="1">'Приложение 2'!K74</f>
        <v>0</v>
      </c>
      <c r="K125" s="10">
        <f ca="1">'Приложение 2'!L74</f>
        <v>0</v>
      </c>
      <c r="L125" s="10">
        <f ca="1">'Приложение 2'!M74</f>
        <v>0</v>
      </c>
    </row>
    <row r="126" spans="1:12" ht="108">
      <c r="A126" s="6" t="s">
        <v>64</v>
      </c>
      <c r="B126" s="66">
        <v>65</v>
      </c>
      <c r="C126" s="66">
        <v>2</v>
      </c>
      <c r="D126" s="66" t="s">
        <v>110</v>
      </c>
      <c r="E126" s="66" t="s">
        <v>114</v>
      </c>
      <c r="F126" s="66"/>
      <c r="G126" s="106"/>
      <c r="H126" s="106"/>
      <c r="I126" s="106"/>
      <c r="J126" s="10">
        <f t="shared" ref="J126:L130" si="26">J127</f>
        <v>0.6</v>
      </c>
      <c r="K126" s="10">
        <f t="shared" si="26"/>
        <v>0.6</v>
      </c>
      <c r="L126" s="10">
        <f t="shared" si="26"/>
        <v>0.6</v>
      </c>
    </row>
    <row r="127" spans="1:12" ht="36">
      <c r="A127" s="9" t="s">
        <v>63</v>
      </c>
      <c r="B127" s="66">
        <v>65</v>
      </c>
      <c r="C127" s="66">
        <v>2</v>
      </c>
      <c r="D127" s="66" t="s">
        <v>110</v>
      </c>
      <c r="E127" s="66" t="s">
        <v>114</v>
      </c>
      <c r="F127" s="66">
        <v>200</v>
      </c>
      <c r="G127" s="66"/>
      <c r="H127" s="106"/>
      <c r="I127" s="106"/>
      <c r="J127" s="10">
        <f t="shared" si="26"/>
        <v>0.6</v>
      </c>
      <c r="K127" s="10">
        <f t="shared" si="26"/>
        <v>0.6</v>
      </c>
      <c r="L127" s="10">
        <f t="shared" si="26"/>
        <v>0.6</v>
      </c>
    </row>
    <row r="128" spans="1:12" ht="36">
      <c r="A128" s="9" t="s">
        <v>48</v>
      </c>
      <c r="B128" s="66">
        <v>65</v>
      </c>
      <c r="C128" s="66">
        <v>2</v>
      </c>
      <c r="D128" s="66" t="s">
        <v>110</v>
      </c>
      <c r="E128" s="66" t="s">
        <v>114</v>
      </c>
      <c r="F128" s="66">
        <v>240</v>
      </c>
      <c r="G128" s="66"/>
      <c r="H128" s="66"/>
      <c r="I128" s="106"/>
      <c r="J128" s="10">
        <f t="shared" si="26"/>
        <v>0.6</v>
      </c>
      <c r="K128" s="10">
        <f t="shared" si="26"/>
        <v>0.6</v>
      </c>
      <c r="L128" s="10">
        <f t="shared" si="26"/>
        <v>0.6</v>
      </c>
    </row>
    <row r="129" spans="1:12">
      <c r="A129" s="6" t="s">
        <v>32</v>
      </c>
      <c r="B129" s="66">
        <v>65</v>
      </c>
      <c r="C129" s="66">
        <v>2</v>
      </c>
      <c r="D129" s="66" t="s">
        <v>110</v>
      </c>
      <c r="E129" s="66" t="s">
        <v>114</v>
      </c>
      <c r="F129" s="66">
        <v>240</v>
      </c>
      <c r="G129" s="66" t="s">
        <v>30</v>
      </c>
      <c r="H129" s="66"/>
      <c r="I129" s="66"/>
      <c r="J129" s="10">
        <f t="shared" si="26"/>
        <v>0.6</v>
      </c>
      <c r="K129" s="10">
        <f t="shared" si="26"/>
        <v>0.6</v>
      </c>
      <c r="L129" s="10">
        <f t="shared" si="26"/>
        <v>0.6</v>
      </c>
    </row>
    <row r="130" spans="1:12" ht="62.25" customHeight="1">
      <c r="A130" s="6" t="s">
        <v>281</v>
      </c>
      <c r="B130" s="66">
        <v>65</v>
      </c>
      <c r="C130" s="66">
        <v>2</v>
      </c>
      <c r="D130" s="66" t="s">
        <v>110</v>
      </c>
      <c r="E130" s="66" t="s">
        <v>114</v>
      </c>
      <c r="F130" s="66">
        <v>240</v>
      </c>
      <c r="G130" s="66" t="s">
        <v>30</v>
      </c>
      <c r="H130" s="66" t="s">
        <v>101</v>
      </c>
      <c r="I130" s="106"/>
      <c r="J130" s="10">
        <f t="shared" si="26"/>
        <v>0.6</v>
      </c>
      <c r="K130" s="10">
        <f t="shared" si="26"/>
        <v>0.6</v>
      </c>
      <c r="L130" s="10">
        <f t="shared" si="26"/>
        <v>0.6</v>
      </c>
    </row>
    <row r="131" spans="1:12" ht="49.5" customHeight="1">
      <c r="A131" s="6" t="str">
        <f>$A$125</f>
        <v>Администрация Шугуровского сельского поселения Большеберезниковского муниципального района Республики Мордовия</v>
      </c>
      <c r="B131" s="66">
        <v>65</v>
      </c>
      <c r="C131" s="66">
        <v>2</v>
      </c>
      <c r="D131" s="66" t="s">
        <v>110</v>
      </c>
      <c r="E131" s="66" t="s">
        <v>114</v>
      </c>
      <c r="F131" s="66">
        <v>240</v>
      </c>
      <c r="G131" s="66" t="s">
        <v>30</v>
      </c>
      <c r="H131" s="66" t="s">
        <v>101</v>
      </c>
      <c r="I131" s="66">
        <f ca="1">'Приложение 2'!$B$9</f>
        <v>935</v>
      </c>
      <c r="J131" s="10">
        <f ca="1">'Приложение 2'!K79</f>
        <v>0.6</v>
      </c>
      <c r="K131" s="10">
        <f ca="1">'Приложение 2'!L79</f>
        <v>0.6</v>
      </c>
      <c r="L131" s="10">
        <f ca="1">'Приложение 2'!M79</f>
        <v>0.6</v>
      </c>
    </row>
    <row r="132" spans="1:12" ht="23.25" customHeight="1">
      <c r="A132" s="6" t="s">
        <v>66</v>
      </c>
      <c r="B132" s="66">
        <v>89</v>
      </c>
      <c r="C132" s="66">
        <v>0</v>
      </c>
      <c r="D132" s="66"/>
      <c r="E132" s="66"/>
      <c r="F132" s="66"/>
      <c r="G132" s="66"/>
      <c r="H132" s="66"/>
      <c r="I132" s="66"/>
      <c r="J132" s="10">
        <f>J133</f>
        <v>619.1</v>
      </c>
      <c r="K132" s="10">
        <f>K133</f>
        <v>656.30000000000007</v>
      </c>
      <c r="L132" s="10">
        <f>L133</f>
        <v>683.9</v>
      </c>
    </row>
    <row r="133" spans="1:12" ht="38.25" customHeight="1">
      <c r="A133" s="6" t="s">
        <v>67</v>
      </c>
      <c r="B133" s="66">
        <v>89</v>
      </c>
      <c r="C133" s="66">
        <v>1</v>
      </c>
      <c r="D133" s="66"/>
      <c r="E133" s="66"/>
      <c r="F133" s="66"/>
      <c r="G133" s="106"/>
      <c r="H133" s="106"/>
      <c r="I133" s="106"/>
      <c r="J133" s="10">
        <f>J134+J140+J145+J157+J169+J151+J163+J180+J186</f>
        <v>619.1</v>
      </c>
      <c r="K133" s="10">
        <f>K134+K140+K145+K157+K169+K151+K163+K180+K186</f>
        <v>656.30000000000007</v>
      </c>
      <c r="L133" s="10">
        <f>L134+L140+L145+L157+L169+L151+L163+L180+L186</f>
        <v>683.9</v>
      </c>
    </row>
    <row r="134" spans="1:12" ht="24">
      <c r="A134" s="6" t="s">
        <v>90</v>
      </c>
      <c r="B134" s="66">
        <v>89</v>
      </c>
      <c r="C134" s="66">
        <v>1</v>
      </c>
      <c r="D134" s="66" t="s">
        <v>110</v>
      </c>
      <c r="E134" s="66" t="s">
        <v>119</v>
      </c>
      <c r="F134" s="66"/>
      <c r="G134" s="106"/>
      <c r="H134" s="106"/>
      <c r="I134" s="106"/>
      <c r="J134" s="10">
        <f t="shared" ref="J134:L138" si="27">J135</f>
        <v>207.6</v>
      </c>
      <c r="K134" s="10">
        <f t="shared" si="27"/>
        <v>216</v>
      </c>
      <c r="L134" s="10">
        <f t="shared" si="27"/>
        <v>224.5</v>
      </c>
    </row>
    <row r="135" spans="1:12" ht="24">
      <c r="A135" s="9" t="s">
        <v>91</v>
      </c>
      <c r="B135" s="66">
        <v>89</v>
      </c>
      <c r="C135" s="66">
        <v>1</v>
      </c>
      <c r="D135" s="66" t="s">
        <v>110</v>
      </c>
      <c r="E135" s="66" t="s">
        <v>119</v>
      </c>
      <c r="F135" s="66">
        <v>300</v>
      </c>
      <c r="G135" s="66"/>
      <c r="H135" s="106"/>
      <c r="I135" s="106"/>
      <c r="J135" s="10">
        <f t="shared" si="27"/>
        <v>207.6</v>
      </c>
      <c r="K135" s="10">
        <f t="shared" si="27"/>
        <v>216</v>
      </c>
      <c r="L135" s="10">
        <f t="shared" si="27"/>
        <v>224.5</v>
      </c>
    </row>
    <row r="136" spans="1:12" ht="24">
      <c r="A136" s="9" t="s">
        <v>92</v>
      </c>
      <c r="B136" s="66">
        <v>89</v>
      </c>
      <c r="C136" s="66">
        <v>1</v>
      </c>
      <c r="D136" s="66" t="s">
        <v>110</v>
      </c>
      <c r="E136" s="66" t="s">
        <v>119</v>
      </c>
      <c r="F136" s="66">
        <v>310</v>
      </c>
      <c r="G136" s="66"/>
      <c r="H136" s="66"/>
      <c r="I136" s="106"/>
      <c r="J136" s="10">
        <f t="shared" si="27"/>
        <v>207.6</v>
      </c>
      <c r="K136" s="10">
        <f t="shared" si="27"/>
        <v>216</v>
      </c>
      <c r="L136" s="10">
        <f t="shared" si="27"/>
        <v>224.5</v>
      </c>
    </row>
    <row r="137" spans="1:12">
      <c r="A137" s="6" t="s">
        <v>88</v>
      </c>
      <c r="B137" s="66">
        <v>89</v>
      </c>
      <c r="C137" s="66">
        <v>1</v>
      </c>
      <c r="D137" s="66" t="s">
        <v>110</v>
      </c>
      <c r="E137" s="66" t="s">
        <v>119</v>
      </c>
      <c r="F137" s="66">
        <v>310</v>
      </c>
      <c r="G137" s="66" t="s">
        <v>17</v>
      </c>
      <c r="H137" s="66"/>
      <c r="I137" s="66"/>
      <c r="J137" s="10">
        <f t="shared" si="27"/>
        <v>207.6</v>
      </c>
      <c r="K137" s="10">
        <f t="shared" si="27"/>
        <v>216</v>
      </c>
      <c r="L137" s="10">
        <f t="shared" si="27"/>
        <v>224.5</v>
      </c>
    </row>
    <row r="138" spans="1:12">
      <c r="A138" s="6" t="s">
        <v>89</v>
      </c>
      <c r="B138" s="66">
        <v>89</v>
      </c>
      <c r="C138" s="66">
        <v>1</v>
      </c>
      <c r="D138" s="66" t="s">
        <v>110</v>
      </c>
      <c r="E138" s="66" t="s">
        <v>119</v>
      </c>
      <c r="F138" s="66">
        <v>310</v>
      </c>
      <c r="G138" s="66" t="s">
        <v>17</v>
      </c>
      <c r="H138" s="66" t="s">
        <v>30</v>
      </c>
      <c r="I138" s="66"/>
      <c r="J138" s="10">
        <f t="shared" si="27"/>
        <v>207.6</v>
      </c>
      <c r="K138" s="10">
        <f t="shared" si="27"/>
        <v>216</v>
      </c>
      <c r="L138" s="10">
        <f t="shared" si="27"/>
        <v>224.5</v>
      </c>
    </row>
    <row r="139" spans="1:12" ht="48" customHeight="1">
      <c r="A139" s="6" t="str">
        <f>$A$131</f>
        <v>Администрация Шугуровского сельского поселения Большеберезниковского муниципального района Республики Мордовия</v>
      </c>
      <c r="B139" s="66">
        <v>89</v>
      </c>
      <c r="C139" s="66">
        <v>1</v>
      </c>
      <c r="D139" s="66" t="s">
        <v>110</v>
      </c>
      <c r="E139" s="66" t="s">
        <v>119</v>
      </c>
      <c r="F139" s="66">
        <v>310</v>
      </c>
      <c r="G139" s="66" t="s">
        <v>17</v>
      </c>
      <c r="H139" s="66" t="s">
        <v>30</v>
      </c>
      <c r="I139" s="66">
        <f ca="1">'Приложение 2'!$B$9</f>
        <v>935</v>
      </c>
      <c r="J139" s="10">
        <f ca="1">'Приложение 2'!K200</f>
        <v>207.6</v>
      </c>
      <c r="K139" s="10">
        <f ca="1">'Приложение 2'!L200</f>
        <v>216</v>
      </c>
      <c r="L139" s="10">
        <f ca="1">'Приложение 2'!M200</f>
        <v>224.5</v>
      </c>
    </row>
    <row r="140" spans="1:12" ht="24">
      <c r="A140" s="9" t="str">
        <f ca="1">'Приложение 2'!$A$85</f>
        <v xml:space="preserve">Резервный фонд администрации Шугуровского сельского поселения </v>
      </c>
      <c r="B140" s="66">
        <v>89</v>
      </c>
      <c r="C140" s="66">
        <v>1</v>
      </c>
      <c r="D140" s="66" t="s">
        <v>110</v>
      </c>
      <c r="E140" s="66" t="s">
        <v>115</v>
      </c>
      <c r="F140" s="66" t="s">
        <v>0</v>
      </c>
      <c r="G140" s="66"/>
      <c r="H140" s="66"/>
      <c r="I140" s="106"/>
      <c r="J140" s="10">
        <f t="shared" ref="J140:L143" si="28">J141</f>
        <v>1</v>
      </c>
      <c r="K140" s="10">
        <f t="shared" si="28"/>
        <v>1</v>
      </c>
      <c r="L140" s="10">
        <f t="shared" si="28"/>
        <v>1</v>
      </c>
    </row>
    <row r="141" spans="1:12">
      <c r="A141" s="6" t="s">
        <v>57</v>
      </c>
      <c r="B141" s="66">
        <v>89</v>
      </c>
      <c r="C141" s="66">
        <v>1</v>
      </c>
      <c r="D141" s="66" t="s">
        <v>110</v>
      </c>
      <c r="E141" s="66" t="s">
        <v>115</v>
      </c>
      <c r="F141" s="66" t="s">
        <v>125</v>
      </c>
      <c r="G141" s="66"/>
      <c r="H141" s="66"/>
      <c r="I141" s="66"/>
      <c r="J141" s="10">
        <f t="shared" si="28"/>
        <v>1</v>
      </c>
      <c r="K141" s="10">
        <f t="shared" si="28"/>
        <v>1</v>
      </c>
      <c r="L141" s="10">
        <f t="shared" si="28"/>
        <v>1</v>
      </c>
    </row>
    <row r="142" spans="1:12">
      <c r="A142" s="9" t="s">
        <v>32</v>
      </c>
      <c r="B142" s="66">
        <v>89</v>
      </c>
      <c r="C142" s="66">
        <v>1</v>
      </c>
      <c r="D142" s="66" t="s">
        <v>110</v>
      </c>
      <c r="E142" s="66" t="s">
        <v>115</v>
      </c>
      <c r="F142" s="66" t="s">
        <v>125</v>
      </c>
      <c r="G142" s="66" t="s">
        <v>30</v>
      </c>
      <c r="H142" s="66"/>
      <c r="I142" s="66"/>
      <c r="J142" s="10">
        <f t="shared" si="28"/>
        <v>1</v>
      </c>
      <c r="K142" s="10">
        <f t="shared" si="28"/>
        <v>1</v>
      </c>
      <c r="L142" s="10">
        <f t="shared" si="28"/>
        <v>1</v>
      </c>
    </row>
    <row r="143" spans="1:12">
      <c r="A143" s="6" t="s">
        <v>65</v>
      </c>
      <c r="B143" s="66">
        <v>89</v>
      </c>
      <c r="C143" s="66">
        <v>1</v>
      </c>
      <c r="D143" s="66" t="s">
        <v>110</v>
      </c>
      <c r="E143" s="66" t="s">
        <v>115</v>
      </c>
      <c r="F143" s="66" t="s">
        <v>125</v>
      </c>
      <c r="G143" s="106" t="s">
        <v>30</v>
      </c>
      <c r="H143" s="106" t="s">
        <v>18</v>
      </c>
      <c r="I143" s="106"/>
      <c r="J143" s="10">
        <f t="shared" si="28"/>
        <v>1</v>
      </c>
      <c r="K143" s="10">
        <f t="shared" si="28"/>
        <v>1</v>
      </c>
      <c r="L143" s="10">
        <f t="shared" si="28"/>
        <v>1</v>
      </c>
    </row>
    <row r="144" spans="1:12" ht="48" customHeight="1">
      <c r="A144" s="6" t="str">
        <f>$A$139</f>
        <v>Администрация Шугуровского сельского поселения Большеберезниковского муниципального района Республики Мордовия</v>
      </c>
      <c r="B144" s="66">
        <v>89</v>
      </c>
      <c r="C144" s="66">
        <v>1</v>
      </c>
      <c r="D144" s="66" t="s">
        <v>110</v>
      </c>
      <c r="E144" s="66" t="s">
        <v>115</v>
      </c>
      <c r="F144" s="66" t="s">
        <v>125</v>
      </c>
      <c r="G144" s="66" t="s">
        <v>30</v>
      </c>
      <c r="H144" s="66" t="s">
        <v>18</v>
      </c>
      <c r="I144" s="66">
        <f ca="1">'Приложение 2'!$B$9</f>
        <v>935</v>
      </c>
      <c r="J144" s="10">
        <f ca="1">'Приложение 2'!K86</f>
        <v>1</v>
      </c>
      <c r="K144" s="10">
        <f ca="1">'Приложение 2'!L86</f>
        <v>1</v>
      </c>
      <c r="L144" s="10">
        <f ca="1">'Приложение 2'!M86</f>
        <v>1</v>
      </c>
    </row>
    <row r="145" spans="1:12" ht="24" hidden="1">
      <c r="A145" s="6" t="s">
        <v>97</v>
      </c>
      <c r="B145" s="66" t="s">
        <v>107</v>
      </c>
      <c r="C145" s="66" t="s">
        <v>8</v>
      </c>
      <c r="D145" s="66" t="s">
        <v>110</v>
      </c>
      <c r="E145" s="66" t="s">
        <v>120</v>
      </c>
      <c r="F145" s="66"/>
      <c r="G145" s="66"/>
      <c r="H145" s="66"/>
      <c r="I145" s="66"/>
      <c r="J145" s="10">
        <f t="shared" ref="J145:L149" si="29">J146</f>
        <v>0</v>
      </c>
      <c r="K145" s="10">
        <f t="shared" si="29"/>
        <v>0</v>
      </c>
      <c r="L145" s="10">
        <f t="shared" si="29"/>
        <v>0</v>
      </c>
    </row>
    <row r="146" spans="1:12" ht="24" hidden="1">
      <c r="A146" s="6" t="s">
        <v>98</v>
      </c>
      <c r="B146" s="66" t="s">
        <v>107</v>
      </c>
      <c r="C146" s="66" t="s">
        <v>8</v>
      </c>
      <c r="D146" s="66" t="s">
        <v>110</v>
      </c>
      <c r="E146" s="66" t="s">
        <v>120</v>
      </c>
      <c r="F146" s="66" t="s">
        <v>129</v>
      </c>
      <c r="G146" s="66"/>
      <c r="H146" s="66"/>
      <c r="I146" s="66"/>
      <c r="J146" s="10">
        <f t="shared" si="29"/>
        <v>0</v>
      </c>
      <c r="K146" s="10">
        <f t="shared" si="29"/>
        <v>0</v>
      </c>
      <c r="L146" s="10">
        <f t="shared" si="29"/>
        <v>0</v>
      </c>
    </row>
    <row r="147" spans="1:12" hidden="1">
      <c r="A147" s="6" t="s">
        <v>99</v>
      </c>
      <c r="B147" s="66" t="s">
        <v>107</v>
      </c>
      <c r="C147" s="66" t="s">
        <v>8</v>
      </c>
      <c r="D147" s="66" t="s">
        <v>110</v>
      </c>
      <c r="E147" s="66" t="s">
        <v>120</v>
      </c>
      <c r="F147" s="66" t="s">
        <v>130</v>
      </c>
      <c r="G147" s="106"/>
      <c r="H147" s="106"/>
      <c r="I147" s="106"/>
      <c r="J147" s="10">
        <f t="shared" si="29"/>
        <v>0</v>
      </c>
      <c r="K147" s="10">
        <f t="shared" si="29"/>
        <v>0</v>
      </c>
      <c r="L147" s="10">
        <f t="shared" si="29"/>
        <v>0</v>
      </c>
    </row>
    <row r="148" spans="1:12" ht="24" hidden="1">
      <c r="A148" s="6" t="s">
        <v>95</v>
      </c>
      <c r="B148" s="66" t="s">
        <v>107</v>
      </c>
      <c r="C148" s="66" t="s">
        <v>8</v>
      </c>
      <c r="D148" s="66" t="s">
        <v>110</v>
      </c>
      <c r="E148" s="66" t="s">
        <v>120</v>
      </c>
      <c r="F148" s="66" t="s">
        <v>130</v>
      </c>
      <c r="G148" s="110" t="s">
        <v>102</v>
      </c>
      <c r="H148" s="110"/>
      <c r="I148" s="106"/>
      <c r="J148" s="10">
        <f t="shared" si="29"/>
        <v>0</v>
      </c>
      <c r="K148" s="10">
        <f t="shared" si="29"/>
        <v>0</v>
      </c>
      <c r="L148" s="10">
        <f t="shared" si="29"/>
        <v>0</v>
      </c>
    </row>
    <row r="149" spans="1:12" ht="24" hidden="1">
      <c r="A149" s="9" t="s">
        <v>96</v>
      </c>
      <c r="B149" s="66" t="s">
        <v>107</v>
      </c>
      <c r="C149" s="66" t="s">
        <v>8</v>
      </c>
      <c r="D149" s="66" t="s">
        <v>110</v>
      </c>
      <c r="E149" s="66" t="s">
        <v>120</v>
      </c>
      <c r="F149" s="66" t="s">
        <v>130</v>
      </c>
      <c r="G149" s="110" t="s">
        <v>102</v>
      </c>
      <c r="H149" s="110" t="s">
        <v>30</v>
      </c>
      <c r="I149" s="106"/>
      <c r="J149" s="10">
        <f t="shared" si="29"/>
        <v>0</v>
      </c>
      <c r="K149" s="10">
        <f t="shared" si="29"/>
        <v>0</v>
      </c>
      <c r="L149" s="10">
        <f t="shared" si="29"/>
        <v>0</v>
      </c>
    </row>
    <row r="150" spans="1:12" ht="46.5" hidden="1" customHeight="1">
      <c r="A150" s="9" t="str">
        <f>$A$144</f>
        <v>Администрация Шугуровского сельского поселения Большеберезниковского муниципального района Республики Мордовия</v>
      </c>
      <c r="B150" s="66" t="s">
        <v>107</v>
      </c>
      <c r="C150" s="66" t="s">
        <v>8</v>
      </c>
      <c r="D150" s="66" t="s">
        <v>110</v>
      </c>
      <c r="E150" s="66" t="s">
        <v>120</v>
      </c>
      <c r="F150" s="66" t="s">
        <v>130</v>
      </c>
      <c r="G150" s="66" t="s">
        <v>102</v>
      </c>
      <c r="H150" s="66" t="s">
        <v>30</v>
      </c>
      <c r="I150" s="66">
        <f ca="1">'Приложение 2'!$B$9</f>
        <v>935</v>
      </c>
      <c r="J150" s="10">
        <f ca="1">'Приложение 2'!K214</f>
        <v>0</v>
      </c>
      <c r="K150" s="10">
        <f ca="1">'Приложение 2'!L214</f>
        <v>0</v>
      </c>
      <c r="L150" s="10">
        <f ca="1">'Приложение 2'!M214</f>
        <v>0</v>
      </c>
    </row>
    <row r="151" spans="1:12" ht="24" customHeight="1">
      <c r="A151" s="9" t="s">
        <v>250</v>
      </c>
      <c r="B151" s="66" t="s">
        <v>107</v>
      </c>
      <c r="C151" s="66" t="s">
        <v>8</v>
      </c>
      <c r="D151" s="66" t="s">
        <v>110</v>
      </c>
      <c r="E151" s="66" t="s">
        <v>246</v>
      </c>
      <c r="F151" s="66"/>
      <c r="G151" s="66"/>
      <c r="H151" s="66"/>
      <c r="I151" s="66"/>
      <c r="J151" s="10">
        <f t="shared" ref="J151:L155" si="30">J152</f>
        <v>13.6</v>
      </c>
      <c r="K151" s="10">
        <f t="shared" si="30"/>
        <v>13.6</v>
      </c>
      <c r="L151" s="10">
        <f t="shared" si="30"/>
        <v>13.6</v>
      </c>
    </row>
    <row r="152" spans="1:12" ht="25.5" customHeight="1">
      <c r="A152" s="9" t="s">
        <v>47</v>
      </c>
      <c r="B152" s="66" t="s">
        <v>107</v>
      </c>
      <c r="C152" s="66" t="s">
        <v>8</v>
      </c>
      <c r="D152" s="66" t="s">
        <v>110</v>
      </c>
      <c r="E152" s="66" t="s">
        <v>246</v>
      </c>
      <c r="F152" s="66">
        <v>200</v>
      </c>
      <c r="G152" s="66"/>
      <c r="H152" s="66"/>
      <c r="I152" s="66"/>
      <c r="J152" s="10">
        <f t="shared" si="30"/>
        <v>13.6</v>
      </c>
      <c r="K152" s="10">
        <f t="shared" si="30"/>
        <v>13.6</v>
      </c>
      <c r="L152" s="10">
        <f t="shared" si="30"/>
        <v>13.6</v>
      </c>
    </row>
    <row r="153" spans="1:12" ht="35.25" customHeight="1">
      <c r="A153" s="9" t="s">
        <v>48</v>
      </c>
      <c r="B153" s="66" t="s">
        <v>107</v>
      </c>
      <c r="C153" s="66" t="s">
        <v>8</v>
      </c>
      <c r="D153" s="66" t="s">
        <v>110</v>
      </c>
      <c r="E153" s="66" t="s">
        <v>246</v>
      </c>
      <c r="F153" s="66">
        <v>240</v>
      </c>
      <c r="G153" s="66"/>
      <c r="H153" s="66"/>
      <c r="I153" s="66"/>
      <c r="J153" s="10">
        <f t="shared" si="30"/>
        <v>13.6</v>
      </c>
      <c r="K153" s="10">
        <f t="shared" si="30"/>
        <v>13.6</v>
      </c>
      <c r="L153" s="10">
        <f t="shared" si="30"/>
        <v>13.6</v>
      </c>
    </row>
    <row r="154" spans="1:12" ht="13.5" customHeight="1">
      <c r="A154" s="9" t="s">
        <v>79</v>
      </c>
      <c r="B154" s="66" t="s">
        <v>107</v>
      </c>
      <c r="C154" s="66" t="s">
        <v>8</v>
      </c>
      <c r="D154" s="66" t="s">
        <v>110</v>
      </c>
      <c r="E154" s="66" t="s">
        <v>246</v>
      </c>
      <c r="F154" s="66">
        <v>240</v>
      </c>
      <c r="G154" s="66" t="s">
        <v>105</v>
      </c>
      <c r="H154" s="66"/>
      <c r="I154" s="66"/>
      <c r="J154" s="10">
        <f t="shared" si="30"/>
        <v>13.6</v>
      </c>
      <c r="K154" s="10">
        <f t="shared" si="30"/>
        <v>13.6</v>
      </c>
      <c r="L154" s="10">
        <f t="shared" si="30"/>
        <v>13.6</v>
      </c>
    </row>
    <row r="155" spans="1:12" ht="15" customHeight="1">
      <c r="A155" s="6" t="s">
        <v>247</v>
      </c>
      <c r="B155" s="66" t="s">
        <v>107</v>
      </c>
      <c r="C155" s="66" t="s">
        <v>8</v>
      </c>
      <c r="D155" s="66" t="s">
        <v>110</v>
      </c>
      <c r="E155" s="66" t="s">
        <v>246</v>
      </c>
      <c r="F155" s="66">
        <v>240</v>
      </c>
      <c r="G155" s="66" t="s">
        <v>105</v>
      </c>
      <c r="H155" s="66" t="s">
        <v>30</v>
      </c>
      <c r="I155" s="66"/>
      <c r="J155" s="10">
        <f t="shared" si="30"/>
        <v>13.6</v>
      </c>
      <c r="K155" s="10">
        <f t="shared" si="30"/>
        <v>13.6</v>
      </c>
      <c r="L155" s="10">
        <f t="shared" si="30"/>
        <v>13.6</v>
      </c>
    </row>
    <row r="156" spans="1:12" ht="46.5" customHeight="1">
      <c r="A156" s="9" t="str">
        <f>$A$150</f>
        <v>Администрация Шугуровского сельского поселения Большеберезниковского муниципального района Республики Мордовия</v>
      </c>
      <c r="B156" s="66" t="s">
        <v>107</v>
      </c>
      <c r="C156" s="66" t="s">
        <v>8</v>
      </c>
      <c r="D156" s="66" t="s">
        <v>110</v>
      </c>
      <c r="E156" s="66" t="s">
        <v>246</v>
      </c>
      <c r="F156" s="66">
        <v>240</v>
      </c>
      <c r="G156" s="66" t="s">
        <v>105</v>
      </c>
      <c r="H156" s="66" t="s">
        <v>30</v>
      </c>
      <c r="I156" s="66">
        <f>$I$150</f>
        <v>935</v>
      </c>
      <c r="J156" s="10">
        <f ca="1">'Приложение 2'!K146</f>
        <v>13.6</v>
      </c>
      <c r="K156" s="10">
        <f ca="1">'Приложение 2'!L146</f>
        <v>13.6</v>
      </c>
      <c r="L156" s="10">
        <f ca="1">'Приложение 2'!M146</f>
        <v>13.6</v>
      </c>
    </row>
    <row r="157" spans="1:12" ht="244.5" customHeight="1">
      <c r="A157" s="9" t="s">
        <v>282</v>
      </c>
      <c r="B157" s="66" t="s">
        <v>107</v>
      </c>
      <c r="C157" s="66" t="s">
        <v>8</v>
      </c>
      <c r="D157" s="66" t="s">
        <v>110</v>
      </c>
      <c r="E157" s="66" t="s">
        <v>118</v>
      </c>
      <c r="F157" s="66"/>
      <c r="G157" s="66"/>
      <c r="H157" s="66"/>
      <c r="I157" s="66"/>
      <c r="J157" s="10">
        <f t="shared" ref="J157:L161" si="31">J158</f>
        <v>265</v>
      </c>
      <c r="K157" s="10">
        <f t="shared" si="31"/>
        <v>280</v>
      </c>
      <c r="L157" s="10">
        <f t="shared" si="31"/>
        <v>285</v>
      </c>
    </row>
    <row r="158" spans="1:12" ht="24">
      <c r="A158" s="6" t="s">
        <v>47</v>
      </c>
      <c r="B158" s="66" t="s">
        <v>107</v>
      </c>
      <c r="C158" s="66" t="s">
        <v>8</v>
      </c>
      <c r="D158" s="66" t="s">
        <v>110</v>
      </c>
      <c r="E158" s="66" t="s">
        <v>118</v>
      </c>
      <c r="F158" s="66">
        <v>200</v>
      </c>
      <c r="G158" s="66"/>
      <c r="H158" s="66"/>
      <c r="I158" s="66"/>
      <c r="J158" s="10">
        <f t="shared" si="31"/>
        <v>265</v>
      </c>
      <c r="K158" s="10">
        <f t="shared" si="31"/>
        <v>280</v>
      </c>
      <c r="L158" s="10">
        <f t="shared" si="31"/>
        <v>285</v>
      </c>
    </row>
    <row r="159" spans="1:12" ht="36">
      <c r="A159" s="6" t="s">
        <v>48</v>
      </c>
      <c r="B159" s="66" t="s">
        <v>107</v>
      </c>
      <c r="C159" s="66" t="s">
        <v>8</v>
      </c>
      <c r="D159" s="66" t="s">
        <v>110</v>
      </c>
      <c r="E159" s="66" t="s">
        <v>118</v>
      </c>
      <c r="F159" s="66">
        <v>240</v>
      </c>
      <c r="G159" s="106"/>
      <c r="H159" s="106"/>
      <c r="I159" s="106"/>
      <c r="J159" s="10">
        <f t="shared" si="31"/>
        <v>265</v>
      </c>
      <c r="K159" s="10">
        <f t="shared" si="31"/>
        <v>280</v>
      </c>
      <c r="L159" s="10">
        <f t="shared" si="31"/>
        <v>285</v>
      </c>
    </row>
    <row r="160" spans="1:12">
      <c r="A160" s="6" t="s">
        <v>77</v>
      </c>
      <c r="B160" s="66" t="s">
        <v>107</v>
      </c>
      <c r="C160" s="66" t="s">
        <v>8</v>
      </c>
      <c r="D160" s="66" t="s">
        <v>110</v>
      </c>
      <c r="E160" s="66" t="s">
        <v>118</v>
      </c>
      <c r="F160" s="66">
        <v>240</v>
      </c>
      <c r="G160" s="106" t="s">
        <v>101</v>
      </c>
      <c r="H160" s="106"/>
      <c r="I160" s="106"/>
      <c r="J160" s="10">
        <f t="shared" si="31"/>
        <v>265</v>
      </c>
      <c r="K160" s="10">
        <f t="shared" si="31"/>
        <v>280</v>
      </c>
      <c r="L160" s="10">
        <f t="shared" si="31"/>
        <v>285</v>
      </c>
    </row>
    <row r="161" spans="1:12">
      <c r="A161" s="9" t="s">
        <v>78</v>
      </c>
      <c r="B161" s="66" t="s">
        <v>107</v>
      </c>
      <c r="C161" s="66" t="s">
        <v>8</v>
      </c>
      <c r="D161" s="66" t="s">
        <v>110</v>
      </c>
      <c r="E161" s="66" t="s">
        <v>118</v>
      </c>
      <c r="F161" s="66">
        <v>240</v>
      </c>
      <c r="G161" s="66" t="s">
        <v>101</v>
      </c>
      <c r="H161" s="106" t="s">
        <v>104</v>
      </c>
      <c r="I161" s="106"/>
      <c r="J161" s="10">
        <f t="shared" si="31"/>
        <v>265</v>
      </c>
      <c r="K161" s="10">
        <f t="shared" si="31"/>
        <v>280</v>
      </c>
      <c r="L161" s="10">
        <f t="shared" si="31"/>
        <v>285</v>
      </c>
    </row>
    <row r="162" spans="1:12" ht="46.5" customHeight="1">
      <c r="A162" s="9" t="str">
        <f>$A$150</f>
        <v>Администрация Шугуровского сельского поселения Большеберезниковского муниципального района Республики Мордовия</v>
      </c>
      <c r="B162" s="66" t="s">
        <v>107</v>
      </c>
      <c r="C162" s="66" t="s">
        <v>8</v>
      </c>
      <c r="D162" s="66" t="s">
        <v>110</v>
      </c>
      <c r="E162" s="66" t="s">
        <v>118</v>
      </c>
      <c r="F162" s="66">
        <v>240</v>
      </c>
      <c r="G162" s="66" t="s">
        <v>101</v>
      </c>
      <c r="H162" s="110" t="s">
        <v>104</v>
      </c>
      <c r="I162" s="110">
        <f ca="1">'Приложение 2'!$B$9</f>
        <v>935</v>
      </c>
      <c r="J162" s="10">
        <f ca="1">'Приложение 2'!K137</f>
        <v>265</v>
      </c>
      <c r="K162" s="10">
        <f ca="1">'Приложение 2'!L137</f>
        <v>280</v>
      </c>
      <c r="L162" s="10">
        <f ca="1">'Приложение 2'!M137</f>
        <v>285</v>
      </c>
    </row>
    <row r="163" spans="1:12" ht="0.75" hidden="1" customHeight="1">
      <c r="A163" s="9" t="s">
        <v>41</v>
      </c>
      <c r="B163" s="66" t="s">
        <v>107</v>
      </c>
      <c r="C163" s="66" t="s">
        <v>8</v>
      </c>
      <c r="D163" s="66" t="s">
        <v>110</v>
      </c>
      <c r="E163" s="66" t="s">
        <v>112</v>
      </c>
      <c r="F163" s="66"/>
      <c r="G163" s="66"/>
      <c r="H163" s="66"/>
      <c r="I163" s="66"/>
      <c r="J163" s="10">
        <f>J164</f>
        <v>0</v>
      </c>
      <c r="K163" s="10">
        <f t="shared" ref="K163:L167" si="32">K164</f>
        <v>0</v>
      </c>
      <c r="L163" s="10">
        <f t="shared" si="32"/>
        <v>0</v>
      </c>
    </row>
    <row r="164" spans="1:12" ht="18" hidden="1" customHeight="1">
      <c r="A164" s="9" t="s">
        <v>91</v>
      </c>
      <c r="B164" s="66" t="s">
        <v>107</v>
      </c>
      <c r="C164" s="66" t="s">
        <v>8</v>
      </c>
      <c r="D164" s="66" t="s">
        <v>110</v>
      </c>
      <c r="E164" s="66" t="s">
        <v>112</v>
      </c>
      <c r="F164" s="66" t="s">
        <v>267</v>
      </c>
      <c r="G164" s="66"/>
      <c r="H164" s="66"/>
      <c r="I164" s="66"/>
      <c r="J164" s="10">
        <f>J165</f>
        <v>0</v>
      </c>
      <c r="K164" s="10">
        <f t="shared" si="32"/>
        <v>0</v>
      </c>
      <c r="L164" s="10">
        <f t="shared" si="32"/>
        <v>0</v>
      </c>
    </row>
    <row r="165" spans="1:12" ht="23.25" hidden="1" customHeight="1">
      <c r="A165" s="9" t="s">
        <v>92</v>
      </c>
      <c r="B165" s="66" t="s">
        <v>107</v>
      </c>
      <c r="C165" s="66" t="s">
        <v>8</v>
      </c>
      <c r="D165" s="66" t="s">
        <v>110</v>
      </c>
      <c r="E165" s="66" t="s">
        <v>112</v>
      </c>
      <c r="F165" s="66" t="s">
        <v>268</v>
      </c>
      <c r="G165" s="106"/>
      <c r="H165" s="106"/>
      <c r="I165" s="106"/>
      <c r="J165" s="10">
        <f>J166</f>
        <v>0</v>
      </c>
      <c r="K165" s="10">
        <f t="shared" si="32"/>
        <v>0</v>
      </c>
      <c r="L165" s="10">
        <f t="shared" si="32"/>
        <v>0</v>
      </c>
    </row>
    <row r="166" spans="1:12" ht="13.5" hidden="1" customHeight="1">
      <c r="A166" s="6" t="s">
        <v>88</v>
      </c>
      <c r="B166" s="66" t="s">
        <v>107</v>
      </c>
      <c r="C166" s="66" t="s">
        <v>8</v>
      </c>
      <c r="D166" s="66" t="s">
        <v>110</v>
      </c>
      <c r="E166" s="66" t="s">
        <v>112</v>
      </c>
      <c r="F166" s="66" t="s">
        <v>268</v>
      </c>
      <c r="G166" s="106" t="s">
        <v>17</v>
      </c>
      <c r="H166" s="106"/>
      <c r="I166" s="106"/>
      <c r="J166" s="10">
        <f>J167</f>
        <v>0</v>
      </c>
      <c r="K166" s="10">
        <f t="shared" si="32"/>
        <v>0</v>
      </c>
      <c r="L166" s="10">
        <f t="shared" si="32"/>
        <v>0</v>
      </c>
    </row>
    <row r="167" spans="1:12" ht="11.25" hidden="1" customHeight="1">
      <c r="A167" s="6" t="s">
        <v>89</v>
      </c>
      <c r="B167" s="66" t="s">
        <v>107</v>
      </c>
      <c r="C167" s="66" t="s">
        <v>8</v>
      </c>
      <c r="D167" s="66" t="s">
        <v>110</v>
      </c>
      <c r="E167" s="66" t="s">
        <v>112</v>
      </c>
      <c r="F167" s="66" t="s">
        <v>268</v>
      </c>
      <c r="G167" s="66" t="s">
        <v>17</v>
      </c>
      <c r="H167" s="106" t="s">
        <v>30</v>
      </c>
      <c r="I167" s="106"/>
      <c r="J167" s="10">
        <f>J168</f>
        <v>0</v>
      </c>
      <c r="K167" s="10">
        <f t="shared" si="32"/>
        <v>0</v>
      </c>
      <c r="L167" s="10">
        <f t="shared" si="32"/>
        <v>0</v>
      </c>
    </row>
    <row r="168" spans="1:12" ht="47.25" hidden="1" customHeight="1">
      <c r="A168" s="9" t="str">
        <f>$A$150</f>
        <v>Администрация Шугуровского сельского поселения Большеберезниковского муниципального района Республики Мордовия</v>
      </c>
      <c r="B168" s="66" t="s">
        <v>107</v>
      </c>
      <c r="C168" s="66" t="s">
        <v>8</v>
      </c>
      <c r="D168" s="66" t="s">
        <v>110</v>
      </c>
      <c r="E168" s="66" t="s">
        <v>112</v>
      </c>
      <c r="F168" s="66" t="s">
        <v>268</v>
      </c>
      <c r="G168" s="66" t="s">
        <v>17</v>
      </c>
      <c r="H168" s="110" t="s">
        <v>30</v>
      </c>
      <c r="I168" s="110">
        <f ca="1">'Приложение 2'!$B$9</f>
        <v>935</v>
      </c>
      <c r="J168" s="10">
        <f ca="1">'Приложение 2'!K205</f>
        <v>0</v>
      </c>
      <c r="K168" s="10">
        <f ca="1">'Приложение 2'!L205</f>
        <v>0</v>
      </c>
      <c r="L168" s="10">
        <f ca="1">'Приложение 2'!M205</f>
        <v>0</v>
      </c>
    </row>
    <row r="169" spans="1:12" ht="60">
      <c r="A169" s="6" t="s">
        <v>137</v>
      </c>
      <c r="B169" s="66" t="s">
        <v>107</v>
      </c>
      <c r="C169" s="66" t="s">
        <v>8</v>
      </c>
      <c r="D169" s="66" t="s">
        <v>110</v>
      </c>
      <c r="E169" s="66" t="s">
        <v>117</v>
      </c>
      <c r="F169" s="66"/>
      <c r="G169" s="66"/>
      <c r="H169" s="66"/>
      <c r="I169" s="66"/>
      <c r="J169" s="10">
        <f>J170+J175</f>
        <v>131.9</v>
      </c>
      <c r="K169" s="10">
        <f>K170+K175</f>
        <v>145.70000000000002</v>
      </c>
      <c r="L169" s="10">
        <f>L170+L175</f>
        <v>159.80000000000001</v>
      </c>
    </row>
    <row r="170" spans="1:12" ht="72">
      <c r="A170" s="6" t="s">
        <v>35</v>
      </c>
      <c r="B170" s="66" t="s">
        <v>107</v>
      </c>
      <c r="C170" s="66" t="s">
        <v>8</v>
      </c>
      <c r="D170" s="66" t="s">
        <v>110</v>
      </c>
      <c r="E170" s="66" t="s">
        <v>117</v>
      </c>
      <c r="F170" s="66">
        <v>100</v>
      </c>
      <c r="G170" s="106"/>
      <c r="H170" s="106"/>
      <c r="I170" s="106"/>
      <c r="J170" s="10">
        <f t="shared" ref="J170:L173" si="33">J171</f>
        <v>127.5</v>
      </c>
      <c r="K170" s="10">
        <f t="shared" si="33"/>
        <v>141.30000000000001</v>
      </c>
      <c r="L170" s="10">
        <f t="shared" si="33"/>
        <v>155.4</v>
      </c>
    </row>
    <row r="171" spans="1:12" ht="36">
      <c r="A171" s="6" t="s">
        <v>36</v>
      </c>
      <c r="B171" s="66" t="s">
        <v>107</v>
      </c>
      <c r="C171" s="66" t="s">
        <v>8</v>
      </c>
      <c r="D171" s="66" t="s">
        <v>110</v>
      </c>
      <c r="E171" s="66" t="s">
        <v>117</v>
      </c>
      <c r="F171" s="66">
        <v>120</v>
      </c>
      <c r="G171" s="66"/>
      <c r="H171" s="66"/>
      <c r="I171" s="66"/>
      <c r="J171" s="10">
        <f t="shared" si="33"/>
        <v>127.5</v>
      </c>
      <c r="K171" s="10">
        <f t="shared" si="33"/>
        <v>141.30000000000001</v>
      </c>
      <c r="L171" s="10">
        <f t="shared" si="33"/>
        <v>155.4</v>
      </c>
    </row>
    <row r="172" spans="1:12">
      <c r="A172" s="6" t="s">
        <v>74</v>
      </c>
      <c r="B172" s="66" t="s">
        <v>107</v>
      </c>
      <c r="C172" s="66" t="s">
        <v>8</v>
      </c>
      <c r="D172" s="66" t="s">
        <v>110</v>
      </c>
      <c r="E172" s="66" t="s">
        <v>117</v>
      </c>
      <c r="F172" s="66">
        <v>120</v>
      </c>
      <c r="G172" s="106" t="s">
        <v>31</v>
      </c>
      <c r="H172" s="106"/>
      <c r="I172" s="106"/>
      <c r="J172" s="10">
        <f t="shared" si="33"/>
        <v>127.5</v>
      </c>
      <c r="K172" s="10">
        <f t="shared" si="33"/>
        <v>141.30000000000001</v>
      </c>
      <c r="L172" s="10">
        <f t="shared" si="33"/>
        <v>155.4</v>
      </c>
    </row>
    <row r="173" spans="1:12" ht="24">
      <c r="A173" s="6" t="s">
        <v>75</v>
      </c>
      <c r="B173" s="66" t="s">
        <v>107</v>
      </c>
      <c r="C173" s="66" t="s">
        <v>8</v>
      </c>
      <c r="D173" s="66" t="s">
        <v>110</v>
      </c>
      <c r="E173" s="66" t="s">
        <v>117</v>
      </c>
      <c r="F173" s="66">
        <v>120</v>
      </c>
      <c r="G173" s="66" t="s">
        <v>31</v>
      </c>
      <c r="H173" s="66" t="s">
        <v>103</v>
      </c>
      <c r="I173" s="106"/>
      <c r="J173" s="10">
        <f t="shared" si="33"/>
        <v>127.5</v>
      </c>
      <c r="K173" s="10">
        <f t="shared" si="33"/>
        <v>141.30000000000001</v>
      </c>
      <c r="L173" s="10">
        <f t="shared" si="33"/>
        <v>155.4</v>
      </c>
    </row>
    <row r="174" spans="1:12" ht="48" customHeight="1">
      <c r="A174" s="9" t="str">
        <f>$A$162</f>
        <v>Администрация Шугуровского сельского поселения Большеберезниковского муниципального района Республики Мордовия</v>
      </c>
      <c r="B174" s="66" t="s">
        <v>107</v>
      </c>
      <c r="C174" s="66" t="s">
        <v>8</v>
      </c>
      <c r="D174" s="66" t="s">
        <v>110</v>
      </c>
      <c r="E174" s="66" t="s">
        <v>117</v>
      </c>
      <c r="F174" s="66">
        <v>120</v>
      </c>
      <c r="G174" s="66" t="s">
        <v>31</v>
      </c>
      <c r="H174" s="66" t="s">
        <v>103</v>
      </c>
      <c r="I174" s="66">
        <f ca="1">'Приложение 2'!$B$9</f>
        <v>935</v>
      </c>
      <c r="J174" s="10">
        <f ca="1">'Приложение 2'!K103</f>
        <v>127.5</v>
      </c>
      <c r="K174" s="10">
        <f ca="1">'Приложение 2'!L103</f>
        <v>141.30000000000001</v>
      </c>
      <c r="L174" s="10">
        <f ca="1">'Приложение 2'!M103</f>
        <v>155.4</v>
      </c>
    </row>
    <row r="175" spans="1:12" ht="24">
      <c r="A175" s="9" t="s">
        <v>47</v>
      </c>
      <c r="B175" s="66" t="s">
        <v>107</v>
      </c>
      <c r="C175" s="66" t="s">
        <v>8</v>
      </c>
      <c r="D175" s="66" t="s">
        <v>110</v>
      </c>
      <c r="E175" s="66" t="s">
        <v>117</v>
      </c>
      <c r="F175" s="66">
        <v>200</v>
      </c>
      <c r="G175" s="66"/>
      <c r="H175" s="66"/>
      <c r="I175" s="106"/>
      <c r="J175" s="10">
        <f t="shared" ref="J175:L178" si="34">J176</f>
        <v>4.4000000000000004</v>
      </c>
      <c r="K175" s="10">
        <f t="shared" si="34"/>
        <v>4.4000000000000004</v>
      </c>
      <c r="L175" s="10">
        <f t="shared" si="34"/>
        <v>4.4000000000000004</v>
      </c>
    </row>
    <row r="176" spans="1:12" ht="36">
      <c r="A176" s="6" t="s">
        <v>48</v>
      </c>
      <c r="B176" s="66" t="s">
        <v>107</v>
      </c>
      <c r="C176" s="66" t="s">
        <v>8</v>
      </c>
      <c r="D176" s="66" t="s">
        <v>110</v>
      </c>
      <c r="E176" s="66" t="s">
        <v>117</v>
      </c>
      <c r="F176" s="66">
        <v>240</v>
      </c>
      <c r="G176" s="66"/>
      <c r="H176" s="66"/>
      <c r="I176" s="66"/>
      <c r="J176" s="10">
        <f t="shared" si="34"/>
        <v>4.4000000000000004</v>
      </c>
      <c r="K176" s="10">
        <f t="shared" si="34"/>
        <v>4.4000000000000004</v>
      </c>
      <c r="L176" s="10">
        <f t="shared" si="34"/>
        <v>4.4000000000000004</v>
      </c>
    </row>
    <row r="177" spans="1:12">
      <c r="A177" s="9" t="s">
        <v>74</v>
      </c>
      <c r="B177" s="66" t="s">
        <v>107</v>
      </c>
      <c r="C177" s="66" t="s">
        <v>8</v>
      </c>
      <c r="D177" s="66" t="s">
        <v>110</v>
      </c>
      <c r="E177" s="66" t="s">
        <v>117</v>
      </c>
      <c r="F177" s="66">
        <v>240</v>
      </c>
      <c r="G177" s="66" t="s">
        <v>31</v>
      </c>
      <c r="H177" s="66"/>
      <c r="I177" s="106"/>
      <c r="J177" s="10">
        <f t="shared" si="34"/>
        <v>4.4000000000000004</v>
      </c>
      <c r="K177" s="10">
        <f t="shared" si="34"/>
        <v>4.4000000000000004</v>
      </c>
      <c r="L177" s="10">
        <f t="shared" si="34"/>
        <v>4.4000000000000004</v>
      </c>
    </row>
    <row r="178" spans="1:12" ht="24">
      <c r="A178" s="6" t="s">
        <v>75</v>
      </c>
      <c r="B178" s="66" t="s">
        <v>107</v>
      </c>
      <c r="C178" s="66" t="s">
        <v>8</v>
      </c>
      <c r="D178" s="66" t="s">
        <v>110</v>
      </c>
      <c r="E178" s="66" t="s">
        <v>117</v>
      </c>
      <c r="F178" s="66">
        <v>240</v>
      </c>
      <c r="G178" s="66" t="s">
        <v>31</v>
      </c>
      <c r="H178" s="66" t="s">
        <v>103</v>
      </c>
      <c r="I178" s="66"/>
      <c r="J178" s="10">
        <f t="shared" si="34"/>
        <v>4.4000000000000004</v>
      </c>
      <c r="K178" s="10">
        <f t="shared" si="34"/>
        <v>4.4000000000000004</v>
      </c>
      <c r="L178" s="10">
        <f t="shared" si="34"/>
        <v>4.4000000000000004</v>
      </c>
    </row>
    <row r="179" spans="1:12" ht="50.25" customHeight="1">
      <c r="A179" s="9" t="str">
        <f>$A$174</f>
        <v>Администрация Шугуровского сельского поселения Большеберезниковского муниципального района Республики Мордовия</v>
      </c>
      <c r="B179" s="66" t="s">
        <v>107</v>
      </c>
      <c r="C179" s="66" t="s">
        <v>8</v>
      </c>
      <c r="D179" s="66" t="s">
        <v>110</v>
      </c>
      <c r="E179" s="66" t="s">
        <v>117</v>
      </c>
      <c r="F179" s="66">
        <v>240</v>
      </c>
      <c r="G179" s="66" t="s">
        <v>31</v>
      </c>
      <c r="H179" s="110" t="s">
        <v>103</v>
      </c>
      <c r="I179" s="110">
        <f ca="1">'Приложение 2'!$B$9</f>
        <v>935</v>
      </c>
      <c r="J179" s="10">
        <f ca="1">'Приложение 2'!K109</f>
        <v>4.4000000000000004</v>
      </c>
      <c r="K179" s="10">
        <f ca="1">'Приложение 2'!L109</f>
        <v>4.4000000000000004</v>
      </c>
      <c r="L179" s="10">
        <f ca="1">'Приложение 2'!M109</f>
        <v>4.4000000000000004</v>
      </c>
    </row>
    <row r="180" spans="1:12" ht="42.75" hidden="1" customHeight="1">
      <c r="A180" s="200" t="s">
        <v>266</v>
      </c>
      <c r="B180" s="66" t="s">
        <v>107</v>
      </c>
      <c r="C180" s="66" t="s">
        <v>8</v>
      </c>
      <c r="D180" s="66" t="s">
        <v>110</v>
      </c>
      <c r="E180" s="66" t="s">
        <v>265</v>
      </c>
      <c r="F180" s="66"/>
      <c r="G180" s="66"/>
      <c r="H180" s="66"/>
      <c r="I180" s="66"/>
      <c r="J180" s="10">
        <f>J181</f>
        <v>0</v>
      </c>
      <c r="K180" s="10">
        <f t="shared" ref="K180:L190" si="35">K181</f>
        <v>0</v>
      </c>
      <c r="L180" s="10">
        <f t="shared" si="35"/>
        <v>0</v>
      </c>
    </row>
    <row r="181" spans="1:12" ht="24" hidden="1">
      <c r="A181" s="6" t="s">
        <v>47</v>
      </c>
      <c r="B181" s="66" t="s">
        <v>107</v>
      </c>
      <c r="C181" s="66" t="s">
        <v>8</v>
      </c>
      <c r="D181" s="66" t="s">
        <v>110</v>
      </c>
      <c r="E181" s="66" t="s">
        <v>265</v>
      </c>
      <c r="F181" s="66">
        <v>200</v>
      </c>
      <c r="G181" s="66"/>
      <c r="H181" s="66"/>
      <c r="I181" s="66"/>
      <c r="J181" s="10">
        <f>J182</f>
        <v>0</v>
      </c>
      <c r="K181" s="10">
        <f t="shared" si="35"/>
        <v>0</v>
      </c>
      <c r="L181" s="10">
        <f t="shared" si="35"/>
        <v>0</v>
      </c>
    </row>
    <row r="182" spans="1:12" ht="36" hidden="1">
      <c r="A182" s="6" t="s">
        <v>48</v>
      </c>
      <c r="B182" s="66" t="s">
        <v>107</v>
      </c>
      <c r="C182" s="66" t="s">
        <v>8</v>
      </c>
      <c r="D182" s="66" t="s">
        <v>110</v>
      </c>
      <c r="E182" s="66" t="s">
        <v>265</v>
      </c>
      <c r="F182" s="66">
        <v>240</v>
      </c>
      <c r="G182" s="106"/>
      <c r="H182" s="106"/>
      <c r="I182" s="106"/>
      <c r="J182" s="10">
        <f>J183</f>
        <v>0</v>
      </c>
      <c r="K182" s="10">
        <f t="shared" si="35"/>
        <v>0</v>
      </c>
      <c r="L182" s="10">
        <f t="shared" si="35"/>
        <v>0</v>
      </c>
    </row>
    <row r="183" spans="1:12" hidden="1">
      <c r="A183" s="6" t="s">
        <v>79</v>
      </c>
      <c r="B183" s="66" t="s">
        <v>107</v>
      </c>
      <c r="C183" s="66" t="s">
        <v>8</v>
      </c>
      <c r="D183" s="66" t="s">
        <v>110</v>
      </c>
      <c r="E183" s="66" t="s">
        <v>265</v>
      </c>
      <c r="F183" s="66">
        <v>240</v>
      </c>
      <c r="G183" s="106" t="s">
        <v>105</v>
      </c>
      <c r="H183" s="106"/>
      <c r="I183" s="106"/>
      <c r="J183" s="10">
        <f>J184</f>
        <v>0</v>
      </c>
      <c r="K183" s="10">
        <f t="shared" si="35"/>
        <v>0</v>
      </c>
      <c r="L183" s="10">
        <f t="shared" si="35"/>
        <v>0</v>
      </c>
    </row>
    <row r="184" spans="1:12" hidden="1">
      <c r="A184" s="6" t="s">
        <v>80</v>
      </c>
      <c r="B184" s="66" t="s">
        <v>107</v>
      </c>
      <c r="C184" s="66" t="s">
        <v>8</v>
      </c>
      <c r="D184" s="66" t="s">
        <v>110</v>
      </c>
      <c r="E184" s="66" t="s">
        <v>265</v>
      </c>
      <c r="F184" s="66">
        <v>240</v>
      </c>
      <c r="G184" s="66" t="s">
        <v>105</v>
      </c>
      <c r="H184" s="106" t="s">
        <v>103</v>
      </c>
      <c r="I184" s="106"/>
      <c r="J184" s="10">
        <f>J185</f>
        <v>0</v>
      </c>
      <c r="K184" s="10">
        <f t="shared" si="35"/>
        <v>0</v>
      </c>
      <c r="L184" s="10">
        <f t="shared" si="35"/>
        <v>0</v>
      </c>
    </row>
    <row r="185" spans="1:12" ht="48" hidden="1">
      <c r="A185" s="9" t="str">
        <f>$A$150</f>
        <v>Администрация Шугуровского сельского поселения Большеберезниковского муниципального района Республики Мордовия</v>
      </c>
      <c r="B185" s="66" t="s">
        <v>107</v>
      </c>
      <c r="C185" s="66" t="s">
        <v>8</v>
      </c>
      <c r="D185" s="66" t="s">
        <v>110</v>
      </c>
      <c r="E185" s="66" t="s">
        <v>265</v>
      </c>
      <c r="F185" s="66">
        <v>240</v>
      </c>
      <c r="G185" s="66" t="s">
        <v>105</v>
      </c>
      <c r="H185" s="110" t="s">
        <v>103</v>
      </c>
      <c r="I185" s="110">
        <f ca="1">'Приложение 2'!$B$9</f>
        <v>935</v>
      </c>
      <c r="J185" s="10">
        <f ca="1">'Приложение 2'!K191</f>
        <v>0</v>
      </c>
      <c r="K185" s="10">
        <f ca="1">'Приложение 2'!L191</f>
        <v>0</v>
      </c>
      <c r="L185" s="10">
        <f ca="1">'Приложение 2'!M191</f>
        <v>0</v>
      </c>
    </row>
    <row r="186" spans="1:12" ht="36" hidden="1">
      <c r="A186" s="6" t="s">
        <v>263</v>
      </c>
      <c r="B186" s="66" t="s">
        <v>107</v>
      </c>
      <c r="C186" s="66" t="s">
        <v>8</v>
      </c>
      <c r="D186" s="66" t="s">
        <v>110</v>
      </c>
      <c r="E186" s="66" t="s">
        <v>264</v>
      </c>
      <c r="F186" s="66"/>
      <c r="G186" s="66"/>
      <c r="H186" s="66"/>
      <c r="I186" s="66"/>
      <c r="J186" s="10">
        <f>J187</f>
        <v>0</v>
      </c>
      <c r="K186" s="10">
        <f t="shared" si="35"/>
        <v>0</v>
      </c>
      <c r="L186" s="10">
        <f t="shared" si="35"/>
        <v>0</v>
      </c>
    </row>
    <row r="187" spans="1:12" ht="24" hidden="1">
      <c r="A187" s="6" t="s">
        <v>47</v>
      </c>
      <c r="B187" s="66" t="s">
        <v>107</v>
      </c>
      <c r="C187" s="66" t="s">
        <v>8</v>
      </c>
      <c r="D187" s="66" t="s">
        <v>110</v>
      </c>
      <c r="E187" s="66" t="s">
        <v>264</v>
      </c>
      <c r="F187" s="66">
        <v>200</v>
      </c>
      <c r="G187" s="66"/>
      <c r="H187" s="66"/>
      <c r="I187" s="66"/>
      <c r="J187" s="10">
        <f>J188</f>
        <v>0</v>
      </c>
      <c r="K187" s="10">
        <f t="shared" si="35"/>
        <v>0</v>
      </c>
      <c r="L187" s="10">
        <f t="shared" si="35"/>
        <v>0</v>
      </c>
    </row>
    <row r="188" spans="1:12" ht="8.25" hidden="1" customHeight="1">
      <c r="A188" s="6" t="s">
        <v>48</v>
      </c>
      <c r="B188" s="66" t="s">
        <v>107</v>
      </c>
      <c r="C188" s="66" t="s">
        <v>8</v>
      </c>
      <c r="D188" s="66" t="s">
        <v>110</v>
      </c>
      <c r="E188" s="66" t="s">
        <v>264</v>
      </c>
      <c r="F188" s="66">
        <v>240</v>
      </c>
      <c r="G188" s="106"/>
      <c r="H188" s="106"/>
      <c r="I188" s="106"/>
      <c r="J188" s="10">
        <f>J189</f>
        <v>0</v>
      </c>
      <c r="K188" s="10">
        <f t="shared" si="35"/>
        <v>0</v>
      </c>
      <c r="L188" s="10">
        <f t="shared" si="35"/>
        <v>0</v>
      </c>
    </row>
    <row r="189" spans="1:12" ht="24" hidden="1">
      <c r="A189" s="6" t="s">
        <v>261</v>
      </c>
      <c r="B189" s="66" t="s">
        <v>107</v>
      </c>
      <c r="C189" s="66" t="s">
        <v>8</v>
      </c>
      <c r="D189" s="66" t="s">
        <v>110</v>
      </c>
      <c r="E189" s="66" t="s">
        <v>264</v>
      </c>
      <c r="F189" s="66">
        <v>240</v>
      </c>
      <c r="G189" s="106" t="s">
        <v>103</v>
      </c>
      <c r="H189" s="106"/>
      <c r="I189" s="106"/>
      <c r="J189" s="10">
        <f>J190</f>
        <v>0</v>
      </c>
      <c r="K189" s="10">
        <f t="shared" si="35"/>
        <v>0</v>
      </c>
      <c r="L189" s="10">
        <f t="shared" si="35"/>
        <v>0</v>
      </c>
    </row>
    <row r="190" spans="1:12" ht="48" hidden="1">
      <c r="A190" s="6" t="s">
        <v>262</v>
      </c>
      <c r="B190" s="66" t="s">
        <v>107</v>
      </c>
      <c r="C190" s="66" t="s">
        <v>8</v>
      </c>
      <c r="D190" s="66" t="s">
        <v>110</v>
      </c>
      <c r="E190" s="66" t="s">
        <v>264</v>
      </c>
      <c r="F190" s="66">
        <v>240</v>
      </c>
      <c r="G190" s="66" t="s">
        <v>103</v>
      </c>
      <c r="H190" s="106" t="s">
        <v>17</v>
      </c>
      <c r="I190" s="106"/>
      <c r="J190" s="10">
        <f>J191</f>
        <v>0</v>
      </c>
      <c r="K190" s="10">
        <f t="shared" si="35"/>
        <v>0</v>
      </c>
      <c r="L190" s="10">
        <f t="shared" si="35"/>
        <v>0</v>
      </c>
    </row>
    <row r="191" spans="1:12" ht="48" hidden="1">
      <c r="A191" s="9" t="str">
        <f>$A$150</f>
        <v>Администрация Шугуровского сельского поселения Большеберезниковского муниципального района Республики Мордовия</v>
      </c>
      <c r="B191" s="66" t="s">
        <v>107</v>
      </c>
      <c r="C191" s="66" t="s">
        <v>8</v>
      </c>
      <c r="D191" s="66" t="s">
        <v>110</v>
      </c>
      <c r="E191" s="66" t="s">
        <v>264</v>
      </c>
      <c r="F191" s="66">
        <v>240</v>
      </c>
      <c r="G191" s="66" t="s">
        <v>103</v>
      </c>
      <c r="H191" s="110" t="s">
        <v>17</v>
      </c>
      <c r="I191" s="110">
        <f ca="1">'Приложение 2'!$B$9</f>
        <v>935</v>
      </c>
      <c r="J191" s="10">
        <f ca="1">'Приложение 2'!K120</f>
        <v>0</v>
      </c>
      <c r="K191" s="10">
        <f ca="1">'Приложение 2'!L120</f>
        <v>0</v>
      </c>
      <c r="L191" s="10">
        <f ca="1">'Приложение 2'!M120</f>
        <v>0</v>
      </c>
    </row>
  </sheetData>
  <mergeCells count="11">
    <mergeCell ref="I1:L1"/>
    <mergeCell ref="I2:L2"/>
    <mergeCell ref="A3:L3"/>
    <mergeCell ref="I4:L4"/>
    <mergeCell ref="H5:H6"/>
    <mergeCell ref="I5:I6"/>
    <mergeCell ref="J5:L5"/>
    <mergeCell ref="A5:A6"/>
    <mergeCell ref="B5:E6"/>
    <mergeCell ref="F5:F6"/>
    <mergeCell ref="G5:G6"/>
  </mergeCells>
  <phoneticPr fontId="0" type="noConversion"/>
  <pageMargins left="0.43307089999999998" right="0.2362205" top="0.70275589999999999" bottom="1.220866" header="0.3" footer="0.3"/>
  <pageSetup paperSize="9" scale="87" orientation="portrait" r:id="rId1"/>
  <headerFooter>
    <oddHeader>&amp;C&amp;P</oddHeader>
  </headerFooter>
  <rowBreaks count="1" manualBreakCount="1">
    <brk id="1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63"/>
  <sheetViews>
    <sheetView view="pageBreakPreview" topLeftCell="A10" zoomScale="90" zoomScaleNormal="100" zoomScaleSheetLayoutView="90" workbookViewId="0">
      <selection activeCell="E36" sqref="E36"/>
    </sheetView>
  </sheetViews>
  <sheetFormatPr defaultRowHeight="12.75"/>
  <cols>
    <col min="1" max="1" width="37.1640625" style="28" customWidth="1"/>
    <col min="2" max="2" width="70.5" style="28" customWidth="1"/>
    <col min="3" max="3" width="18.6640625" style="28" bestFit="1" customWidth="1"/>
    <col min="4" max="4" width="19.33203125" style="28" customWidth="1"/>
    <col min="5" max="5" width="18" style="28" customWidth="1"/>
    <col min="6" max="6" width="24" style="28" customWidth="1"/>
    <col min="7" max="7" width="17.33203125" style="28" customWidth="1"/>
    <col min="8" max="8" width="17.5" style="28" customWidth="1"/>
    <col min="9" max="9" width="17" style="28" bestFit="1" customWidth="1"/>
    <col min="10" max="16384" width="9.33203125" style="28"/>
  </cols>
  <sheetData>
    <row r="1" spans="1:9" ht="15">
      <c r="C1" s="221" t="s">
        <v>144</v>
      </c>
      <c r="D1" s="221"/>
      <c r="E1" s="221"/>
    </row>
    <row r="2" spans="1:9" ht="15.75">
      <c r="B2" s="29"/>
      <c r="C2" s="222" t="str">
        <f ca="1">'Приложение 1'!$C$2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2024 год и на плановый период 2025 и 2026 годов»</v>
      </c>
      <c r="D2" s="223"/>
      <c r="E2" s="223"/>
      <c r="F2" s="30"/>
    </row>
    <row r="3" spans="1:9" ht="15.75">
      <c r="A3" s="31"/>
      <c r="B3" s="32"/>
      <c r="C3" s="223"/>
      <c r="D3" s="223"/>
      <c r="E3" s="223"/>
      <c r="F3" s="30"/>
    </row>
    <row r="4" spans="1:9" ht="15.75" customHeight="1">
      <c r="B4" s="32"/>
      <c r="C4" s="223"/>
      <c r="D4" s="223"/>
      <c r="E4" s="223"/>
      <c r="F4" s="30"/>
    </row>
    <row r="5" spans="1:9" ht="15.75">
      <c r="B5" s="31"/>
      <c r="C5" s="223"/>
      <c r="D5" s="223"/>
      <c r="E5" s="223"/>
      <c r="F5" s="30"/>
    </row>
    <row r="6" spans="1:9" ht="49.5" customHeight="1">
      <c r="B6" s="31"/>
      <c r="C6" s="223"/>
      <c r="D6" s="223"/>
      <c r="E6" s="223"/>
      <c r="F6" s="30"/>
    </row>
    <row r="7" spans="1:9" ht="12.75" customHeight="1">
      <c r="A7" s="33"/>
      <c r="B7" s="34"/>
      <c r="C7" s="34"/>
      <c r="D7" s="34"/>
      <c r="E7" s="34"/>
      <c r="F7" s="30"/>
    </row>
    <row r="8" spans="1:9" ht="68.25" customHeight="1">
      <c r="A8" s="220" t="s">
        <v>278</v>
      </c>
      <c r="B8" s="220"/>
      <c r="C8" s="220"/>
      <c r="D8" s="220"/>
      <c r="E8" s="220"/>
      <c r="F8" s="30"/>
    </row>
    <row r="9" spans="1:9">
      <c r="A9" s="35"/>
      <c r="B9" s="30"/>
      <c r="C9" s="30"/>
      <c r="D9" s="30"/>
      <c r="E9" s="30"/>
      <c r="F9" s="36"/>
    </row>
    <row r="10" spans="1:9" ht="36.75" customHeight="1">
      <c r="A10" s="224" t="s">
        <v>23</v>
      </c>
      <c r="B10" s="225" t="s">
        <v>24</v>
      </c>
      <c r="C10" s="224" t="s">
        <v>25</v>
      </c>
      <c r="D10" s="224"/>
      <c r="E10" s="224"/>
      <c r="F10" s="37"/>
      <c r="H10" s="38"/>
      <c r="I10" s="39"/>
    </row>
    <row r="11" spans="1:9" ht="36" customHeight="1">
      <c r="A11" s="224"/>
      <c r="B11" s="225"/>
      <c r="C11" s="27" t="s">
        <v>29</v>
      </c>
      <c r="D11" s="27" t="s">
        <v>252</v>
      </c>
      <c r="E11" s="27" t="s">
        <v>280</v>
      </c>
      <c r="F11" s="40"/>
      <c r="H11" s="39"/>
      <c r="I11" s="39"/>
    </row>
    <row r="12" spans="1:9" ht="15.75">
      <c r="A12" s="41" t="s">
        <v>8</v>
      </c>
      <c r="B12" s="42" t="s">
        <v>9</v>
      </c>
      <c r="C12" s="42" t="s">
        <v>10</v>
      </c>
      <c r="D12" s="42" t="s">
        <v>11</v>
      </c>
      <c r="E12" s="43">
        <v>5</v>
      </c>
      <c r="F12" s="40"/>
      <c r="H12" s="39"/>
      <c r="I12" s="39"/>
    </row>
    <row r="13" spans="1:9" ht="15.75">
      <c r="A13" s="122" t="s">
        <v>182</v>
      </c>
      <c r="B13" s="123" t="s">
        <v>183</v>
      </c>
      <c r="C13" s="124">
        <v>-0.3</v>
      </c>
      <c r="D13" s="124">
        <v>-0.4</v>
      </c>
      <c r="E13" s="124">
        <v>-0.4</v>
      </c>
      <c r="F13" s="44"/>
      <c r="G13" s="44"/>
      <c r="H13" s="44"/>
    </row>
    <row r="14" spans="1:9" s="45" customFormat="1" ht="15">
      <c r="A14" s="125"/>
      <c r="B14" s="126" t="s">
        <v>184</v>
      </c>
      <c r="C14" s="127"/>
      <c r="D14" s="127"/>
      <c r="E14" s="128"/>
    </row>
    <row r="15" spans="1:9" s="45" customFormat="1" ht="15">
      <c r="A15" s="129" t="s">
        <v>182</v>
      </c>
      <c r="B15" s="116" t="s">
        <v>208</v>
      </c>
      <c r="C15" s="124">
        <f>C17+C20</f>
        <v>0</v>
      </c>
      <c r="D15" s="124">
        <f>D17+D20</f>
        <v>0</v>
      </c>
      <c r="E15" s="124">
        <f>E17+E20</f>
        <v>0</v>
      </c>
      <c r="F15" s="46"/>
    </row>
    <row r="16" spans="1:9" s="45" customFormat="1" ht="14.25" customHeight="1">
      <c r="A16" s="129"/>
      <c r="B16" s="116" t="s">
        <v>185</v>
      </c>
      <c r="C16" s="130"/>
      <c r="D16" s="130"/>
      <c r="E16" s="131"/>
      <c r="F16" s="46"/>
    </row>
    <row r="17" spans="1:9" s="45" customFormat="1" ht="30" hidden="1">
      <c r="A17" s="129" t="s">
        <v>186</v>
      </c>
      <c r="B17" s="116" t="s">
        <v>187</v>
      </c>
      <c r="C17" s="130">
        <f t="shared" ref="C17:E18" si="0">C18</f>
        <v>0</v>
      </c>
      <c r="D17" s="130">
        <f t="shared" si="0"/>
        <v>0</v>
      </c>
      <c r="E17" s="130">
        <f t="shared" si="0"/>
        <v>0</v>
      </c>
    </row>
    <row r="18" spans="1:9" s="45" customFormat="1" ht="30" hidden="1">
      <c r="A18" s="129" t="s">
        <v>188</v>
      </c>
      <c r="B18" s="116" t="s">
        <v>209</v>
      </c>
      <c r="C18" s="130">
        <f t="shared" si="0"/>
        <v>0</v>
      </c>
      <c r="D18" s="130">
        <f t="shared" si="0"/>
        <v>0</v>
      </c>
      <c r="E18" s="130">
        <f t="shared" si="0"/>
        <v>0</v>
      </c>
    </row>
    <row r="19" spans="1:9" s="45" customFormat="1" ht="34.5" hidden="1" customHeight="1">
      <c r="A19" s="194" t="s">
        <v>189</v>
      </c>
      <c r="B19" s="195" t="s">
        <v>222</v>
      </c>
      <c r="C19" s="196"/>
      <c r="D19" s="196"/>
      <c r="E19" s="196"/>
      <c r="F19" s="47"/>
    </row>
    <row r="20" spans="1:9" s="45" customFormat="1" ht="30" hidden="1">
      <c r="A20" s="194" t="s">
        <v>210</v>
      </c>
      <c r="B20" s="195" t="s">
        <v>211</v>
      </c>
      <c r="C20" s="196">
        <f t="shared" ref="C20:E22" si="1">C21</f>
        <v>0</v>
      </c>
      <c r="D20" s="196">
        <f t="shared" si="1"/>
        <v>0</v>
      </c>
      <c r="E20" s="196">
        <f t="shared" si="1"/>
        <v>0</v>
      </c>
      <c r="F20" s="47"/>
    </row>
    <row r="21" spans="1:9" s="45" customFormat="1" ht="29.25" hidden="1" customHeight="1">
      <c r="A21" s="194" t="s">
        <v>212</v>
      </c>
      <c r="B21" s="195" t="s">
        <v>213</v>
      </c>
      <c r="C21" s="196">
        <f t="shared" si="1"/>
        <v>0</v>
      </c>
      <c r="D21" s="196">
        <f t="shared" si="1"/>
        <v>0</v>
      </c>
      <c r="E21" s="196">
        <f t="shared" si="1"/>
        <v>0</v>
      </c>
      <c r="F21" s="47"/>
    </row>
    <row r="22" spans="1:9" s="45" customFormat="1" ht="45" hidden="1">
      <c r="A22" s="194" t="s">
        <v>214</v>
      </c>
      <c r="B22" s="195" t="s">
        <v>215</v>
      </c>
      <c r="C22" s="196">
        <f t="shared" si="1"/>
        <v>0</v>
      </c>
      <c r="D22" s="196">
        <f t="shared" si="1"/>
        <v>0</v>
      </c>
      <c r="E22" s="196">
        <f t="shared" si="1"/>
        <v>0</v>
      </c>
      <c r="F22" s="47"/>
    </row>
    <row r="23" spans="1:9" s="45" customFormat="1" ht="45" hidden="1">
      <c r="A23" s="194" t="s">
        <v>216</v>
      </c>
      <c r="B23" s="195" t="s">
        <v>217</v>
      </c>
      <c r="C23" s="196">
        <v>0</v>
      </c>
      <c r="D23" s="196">
        <v>0</v>
      </c>
      <c r="E23" s="196">
        <v>0</v>
      </c>
      <c r="F23" s="47"/>
    </row>
    <row r="24" spans="1:9" s="45" customFormat="1" ht="15">
      <c r="A24" s="197" t="s">
        <v>182</v>
      </c>
      <c r="B24" s="195" t="s">
        <v>190</v>
      </c>
      <c r="C24" s="196"/>
      <c r="D24" s="196"/>
      <c r="E24" s="198"/>
      <c r="F24" s="46"/>
    </row>
    <row r="25" spans="1:9" s="45" customFormat="1" ht="15">
      <c r="A25" s="197"/>
      <c r="B25" s="195" t="s">
        <v>185</v>
      </c>
      <c r="C25" s="196"/>
      <c r="D25" s="196"/>
      <c r="E25" s="198"/>
      <c r="F25" s="47"/>
    </row>
    <row r="26" spans="1:9" s="45" customFormat="1" ht="15">
      <c r="A26" s="197" t="s">
        <v>182</v>
      </c>
      <c r="B26" s="195" t="s">
        <v>191</v>
      </c>
      <c r="C26" s="196">
        <v>0</v>
      </c>
      <c r="D26" s="196">
        <v>0</v>
      </c>
      <c r="E26" s="198">
        <v>0</v>
      </c>
      <c r="F26" s="47"/>
    </row>
    <row r="27" spans="1:9" s="45" customFormat="1" ht="19.5" customHeight="1">
      <c r="A27" s="197" t="s">
        <v>192</v>
      </c>
      <c r="B27" s="195" t="s">
        <v>193</v>
      </c>
      <c r="C27" s="196">
        <f>C32+C37</f>
        <v>0</v>
      </c>
      <c r="D27" s="196">
        <f>D32+D37</f>
        <v>0</v>
      </c>
      <c r="E27" s="196">
        <f>E32+E37</f>
        <v>0</v>
      </c>
      <c r="F27" s="48"/>
      <c r="G27" s="49"/>
    </row>
    <row r="28" spans="1:9" ht="15.75">
      <c r="A28" s="197" t="s">
        <v>182</v>
      </c>
      <c r="B28" s="195" t="s">
        <v>194</v>
      </c>
      <c r="C28" s="196">
        <f t="shared" ref="C28:E31" si="2">C29</f>
        <v>-2144.6</v>
      </c>
      <c r="D28" s="196">
        <f t="shared" si="2"/>
        <v>-1778.4</v>
      </c>
      <c r="E28" s="196">
        <f t="shared" si="2"/>
        <v>-1838.3</v>
      </c>
      <c r="F28" s="219"/>
      <c r="G28" s="219"/>
      <c r="H28" s="50"/>
      <c r="I28" s="51"/>
    </row>
    <row r="29" spans="1:9" ht="15.75">
      <c r="A29" s="197" t="s">
        <v>219</v>
      </c>
      <c r="B29" s="195" t="s">
        <v>218</v>
      </c>
      <c r="C29" s="196">
        <f t="shared" si="2"/>
        <v>-2144.6</v>
      </c>
      <c r="D29" s="196">
        <f t="shared" si="2"/>
        <v>-1778.4</v>
      </c>
      <c r="E29" s="196">
        <f t="shared" si="2"/>
        <v>-1838.3</v>
      </c>
      <c r="F29" s="52"/>
      <c r="G29" s="52"/>
      <c r="H29" s="50"/>
      <c r="I29" s="51"/>
    </row>
    <row r="30" spans="1:9" ht="15.75">
      <c r="A30" s="197" t="s">
        <v>195</v>
      </c>
      <c r="B30" s="195" t="s">
        <v>196</v>
      </c>
      <c r="C30" s="196">
        <f t="shared" si="2"/>
        <v>-2144.6</v>
      </c>
      <c r="D30" s="196">
        <f t="shared" si="2"/>
        <v>-1778.4</v>
      </c>
      <c r="E30" s="196">
        <f t="shared" si="2"/>
        <v>-1838.3</v>
      </c>
      <c r="F30" s="52"/>
      <c r="G30" s="52"/>
      <c r="H30" s="50"/>
      <c r="I30" s="51"/>
    </row>
    <row r="31" spans="1:9" ht="15.75">
      <c r="A31" s="197" t="s">
        <v>197</v>
      </c>
      <c r="B31" s="195" t="s">
        <v>198</v>
      </c>
      <c r="C31" s="196">
        <f t="shared" si="2"/>
        <v>-2144.6</v>
      </c>
      <c r="D31" s="196">
        <f t="shared" si="2"/>
        <v>-1778.4</v>
      </c>
      <c r="E31" s="196">
        <f t="shared" si="2"/>
        <v>-1838.3</v>
      </c>
      <c r="F31" s="52"/>
      <c r="G31" s="52"/>
      <c r="H31" s="50"/>
      <c r="I31" s="51"/>
    </row>
    <row r="32" spans="1:9" ht="30">
      <c r="A32" s="197" t="s">
        <v>199</v>
      </c>
      <c r="B32" s="195" t="s">
        <v>200</v>
      </c>
      <c r="C32" s="196">
        <v>-2144.6</v>
      </c>
      <c r="D32" s="196">
        <f>-D37</f>
        <v>-1778.4</v>
      </c>
      <c r="E32" s="196">
        <f>-E37</f>
        <v>-1838.3</v>
      </c>
      <c r="F32" s="52"/>
      <c r="G32" s="52"/>
      <c r="H32" s="50"/>
      <c r="I32" s="51"/>
    </row>
    <row r="33" spans="1:9" ht="15.75">
      <c r="A33" s="197" t="s">
        <v>182</v>
      </c>
      <c r="B33" s="195" t="s">
        <v>201</v>
      </c>
      <c r="C33" s="199">
        <f t="shared" ref="C33:E36" si="3">C34</f>
        <v>2144.6</v>
      </c>
      <c r="D33" s="199">
        <f t="shared" si="3"/>
        <v>1778.4</v>
      </c>
      <c r="E33" s="199">
        <f t="shared" si="3"/>
        <v>1838.3</v>
      </c>
      <c r="F33" s="52"/>
      <c r="G33" s="52"/>
      <c r="H33" s="50"/>
      <c r="I33" s="51"/>
    </row>
    <row r="34" spans="1:9" ht="15.75">
      <c r="A34" s="197" t="s">
        <v>220</v>
      </c>
      <c r="B34" s="195" t="s">
        <v>221</v>
      </c>
      <c r="C34" s="199">
        <f t="shared" si="3"/>
        <v>2144.6</v>
      </c>
      <c r="D34" s="199">
        <f t="shared" si="3"/>
        <v>1778.4</v>
      </c>
      <c r="E34" s="199">
        <f t="shared" si="3"/>
        <v>1838.3</v>
      </c>
      <c r="F34" s="52"/>
      <c r="G34" s="52"/>
      <c r="H34" s="50"/>
      <c r="I34" s="51"/>
    </row>
    <row r="35" spans="1:9" ht="15.75">
      <c r="A35" s="197" t="s">
        <v>202</v>
      </c>
      <c r="B35" s="195" t="s">
        <v>203</v>
      </c>
      <c r="C35" s="199">
        <f t="shared" si="3"/>
        <v>2144.6</v>
      </c>
      <c r="D35" s="199">
        <f t="shared" si="3"/>
        <v>1778.4</v>
      </c>
      <c r="E35" s="199">
        <f t="shared" si="3"/>
        <v>1838.3</v>
      </c>
      <c r="F35" s="52"/>
      <c r="G35" s="52"/>
      <c r="H35" s="50"/>
      <c r="I35" s="51"/>
    </row>
    <row r="36" spans="1:9" ht="15.75">
      <c r="A36" s="197" t="s">
        <v>204</v>
      </c>
      <c r="B36" s="195" t="s">
        <v>205</v>
      </c>
      <c r="C36" s="199">
        <f t="shared" si="3"/>
        <v>2144.6</v>
      </c>
      <c r="D36" s="199">
        <f t="shared" si="3"/>
        <v>1778.4</v>
      </c>
      <c r="E36" s="199">
        <f t="shared" si="3"/>
        <v>1838.3</v>
      </c>
      <c r="F36" s="52"/>
      <c r="G36" s="52"/>
      <c r="H36" s="50"/>
      <c r="I36" s="51"/>
    </row>
    <row r="37" spans="1:9" ht="30">
      <c r="A37" s="197" t="s">
        <v>206</v>
      </c>
      <c r="B37" s="195" t="s">
        <v>207</v>
      </c>
      <c r="C37" s="199">
        <v>2144.6</v>
      </c>
      <c r="D37" s="199">
        <v>1778.4</v>
      </c>
      <c r="E37" s="199">
        <v>1838.3</v>
      </c>
    </row>
    <row r="38" spans="1:9">
      <c r="C38" s="53"/>
      <c r="E38" s="53"/>
      <c r="F38" s="54"/>
    </row>
    <row r="39" spans="1:9">
      <c r="C39" s="53"/>
    </row>
    <row r="40" spans="1:9">
      <c r="C40" s="53"/>
      <c r="D40" s="53"/>
      <c r="E40" s="53"/>
    </row>
    <row r="41" spans="1:9">
      <c r="C41" s="53"/>
      <c r="D41" s="53"/>
      <c r="E41" s="53"/>
    </row>
    <row r="42" spans="1:9">
      <c r="C42" s="53"/>
      <c r="D42" s="53"/>
      <c r="E42" s="53"/>
    </row>
    <row r="43" spans="1:9">
      <c r="C43" s="53"/>
    </row>
    <row r="44" spans="1:9">
      <c r="C44" s="53"/>
    </row>
    <row r="47" spans="1:9">
      <c r="C47" s="53"/>
    </row>
    <row r="48" spans="1:9">
      <c r="C48" s="53"/>
      <c r="D48" s="55"/>
    </row>
    <row r="49" spans="2:4">
      <c r="B49" s="53"/>
      <c r="C49" s="53"/>
      <c r="D49" s="56"/>
    </row>
    <row r="50" spans="2:4">
      <c r="C50" s="53"/>
      <c r="D50" s="55"/>
    </row>
    <row r="51" spans="2:4">
      <c r="C51" s="53"/>
    </row>
    <row r="52" spans="2:4">
      <c r="D52" s="53"/>
    </row>
    <row r="53" spans="2:4">
      <c r="D53" s="53"/>
    </row>
    <row r="54" spans="2:4">
      <c r="B54" s="54"/>
      <c r="D54" s="53"/>
    </row>
    <row r="55" spans="2:4">
      <c r="C55" s="57"/>
      <c r="D55" s="58"/>
    </row>
    <row r="56" spans="2:4">
      <c r="D56" s="53"/>
    </row>
    <row r="57" spans="2:4">
      <c r="D57" s="53"/>
    </row>
    <row r="58" spans="2:4">
      <c r="D58" s="53"/>
    </row>
    <row r="59" spans="2:4">
      <c r="D59" s="53"/>
    </row>
    <row r="60" spans="2:4">
      <c r="D60" s="53"/>
    </row>
    <row r="62" spans="2:4">
      <c r="C62" s="53"/>
    </row>
    <row r="63" spans="2:4">
      <c r="C63" s="53"/>
    </row>
  </sheetData>
  <mergeCells count="7">
    <mergeCell ref="F28:G28"/>
    <mergeCell ref="A8:E8"/>
    <mergeCell ref="C1:E1"/>
    <mergeCell ref="C2:E6"/>
    <mergeCell ref="A10:A11"/>
    <mergeCell ref="B10:B11"/>
    <mergeCell ref="C10:E10"/>
  </mergeCells>
  <phoneticPr fontId="0" type="noConversion"/>
  <conditionalFormatting sqref="A9">
    <cfRule type="expression" dxfId="2" priority="1" stopIfTrue="1">
      <formula>$F9&lt;&gt;""</formula>
    </cfRule>
  </conditionalFormatting>
  <conditionalFormatting sqref="A3 B2:C2 B3:B6">
    <cfRule type="expression" dxfId="1" priority="2" stopIfTrue="1">
      <formula>$G2&lt;&gt;""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3" fitToHeight="0" orientation="portrait" r:id="rId1"/>
  <headerFooter alignWithMargins="0"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1"/>
  <sheetViews>
    <sheetView view="pageBreakPreview" topLeftCell="A4" zoomScaleNormal="100" workbookViewId="0">
      <selection activeCell="L16" sqref="L16"/>
    </sheetView>
  </sheetViews>
  <sheetFormatPr defaultRowHeight="12.75"/>
  <cols>
    <col min="1" max="1" width="6.1640625" style="59" customWidth="1"/>
    <col min="2" max="4" width="9.33203125" style="59"/>
    <col min="5" max="5" width="28.83203125" style="59" customWidth="1"/>
    <col min="6" max="6" width="19" style="59" customWidth="1"/>
    <col min="7" max="7" width="13.6640625" style="59" customWidth="1"/>
    <col min="8" max="8" width="7.83203125" style="59" customWidth="1"/>
    <col min="9" max="16384" width="9.33203125" style="59"/>
  </cols>
  <sheetData>
    <row r="1" spans="1:10" ht="15.75">
      <c r="F1" s="227" t="s">
        <v>179</v>
      </c>
      <c r="G1" s="228"/>
      <c r="H1" s="228"/>
      <c r="I1" s="228"/>
      <c r="J1" s="228"/>
    </row>
    <row r="2" spans="1:10" ht="21" customHeight="1">
      <c r="B2" s="29"/>
      <c r="C2" s="29"/>
      <c r="D2" s="29"/>
      <c r="E2" s="29"/>
      <c r="F2" s="232" t="str">
        <f ca="1">'Приложение 1'!$C$2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2024 год и на плановый период 2025 и 2026 годов»</v>
      </c>
      <c r="G2" s="232"/>
      <c r="H2" s="232"/>
      <c r="I2" s="232"/>
      <c r="J2" s="232"/>
    </row>
    <row r="3" spans="1:10" ht="22.5" customHeight="1">
      <c r="B3" s="29"/>
      <c r="C3" s="29"/>
      <c r="D3" s="29"/>
      <c r="E3" s="29"/>
      <c r="F3" s="232"/>
      <c r="G3" s="232"/>
      <c r="H3" s="232"/>
      <c r="I3" s="232"/>
      <c r="J3" s="232"/>
    </row>
    <row r="4" spans="1:10" ht="24.75" customHeight="1">
      <c r="B4" s="29"/>
      <c r="C4" s="29"/>
      <c r="D4" s="29"/>
      <c r="E4" s="29"/>
      <c r="F4" s="232"/>
      <c r="G4" s="232"/>
      <c r="H4" s="232"/>
      <c r="I4" s="232"/>
      <c r="J4" s="232"/>
    </row>
    <row r="5" spans="1:10" ht="27.75" customHeight="1">
      <c r="B5" s="29"/>
      <c r="C5" s="29"/>
      <c r="D5" s="29"/>
      <c r="E5" s="29"/>
      <c r="F5" s="232"/>
      <c r="G5" s="232"/>
      <c r="H5" s="232"/>
      <c r="I5" s="232"/>
      <c r="J5" s="232"/>
    </row>
    <row r="6" spans="1:10" ht="15.75" customHeight="1">
      <c r="B6" s="31"/>
      <c r="C6" s="31"/>
      <c r="D6" s="31"/>
      <c r="E6" s="31"/>
      <c r="F6" s="232"/>
      <c r="G6" s="232"/>
      <c r="H6" s="232"/>
      <c r="I6" s="232"/>
      <c r="J6" s="232"/>
    </row>
    <row r="7" spans="1:10" ht="11.25" customHeight="1">
      <c r="B7" s="31"/>
      <c r="C7" s="31"/>
      <c r="D7" s="31"/>
      <c r="E7" s="31"/>
      <c r="F7" s="60"/>
      <c r="G7" s="60"/>
      <c r="H7" s="60"/>
      <c r="I7" s="60"/>
      <c r="J7" s="60"/>
    </row>
    <row r="9" spans="1:10" ht="66" customHeight="1">
      <c r="A9" s="220" t="s">
        <v>279</v>
      </c>
      <c r="B9" s="220"/>
      <c r="C9" s="220"/>
      <c r="D9" s="220"/>
      <c r="E9" s="220"/>
      <c r="F9" s="220"/>
      <c r="G9" s="220"/>
      <c r="H9" s="220"/>
      <c r="I9" s="220"/>
      <c r="J9" s="220"/>
    </row>
    <row r="11" spans="1:10" ht="19.5" customHeight="1">
      <c r="A11" s="233" t="s">
        <v>26</v>
      </c>
      <c r="B11" s="234" t="s">
        <v>27</v>
      </c>
      <c r="C11" s="234"/>
      <c r="D11" s="234"/>
      <c r="E11" s="234"/>
      <c r="F11" s="226" t="s">
        <v>28</v>
      </c>
      <c r="G11" s="226"/>
      <c r="H11" s="226"/>
      <c r="I11" s="226"/>
      <c r="J11" s="226"/>
    </row>
    <row r="12" spans="1:10" ht="18.75" customHeight="1">
      <c r="A12" s="233"/>
      <c r="B12" s="234"/>
      <c r="C12" s="234"/>
      <c r="D12" s="234"/>
      <c r="E12" s="234"/>
      <c r="F12" s="64" t="s">
        <v>29</v>
      </c>
      <c r="G12" s="226" t="s">
        <v>252</v>
      </c>
      <c r="H12" s="226"/>
      <c r="I12" s="226" t="s">
        <v>280</v>
      </c>
      <c r="J12" s="226"/>
    </row>
    <row r="13" spans="1:10" ht="32.25" customHeight="1">
      <c r="A13" s="170">
        <v>1</v>
      </c>
      <c r="B13" s="229" t="s">
        <v>187</v>
      </c>
      <c r="C13" s="229"/>
      <c r="D13" s="229"/>
      <c r="E13" s="229"/>
      <c r="F13" s="172">
        <f>F14</f>
        <v>0</v>
      </c>
      <c r="G13" s="230">
        <f>G14</f>
        <v>0</v>
      </c>
      <c r="H13" s="231"/>
      <c r="I13" s="230">
        <f>I14</f>
        <v>0</v>
      </c>
      <c r="J13" s="231"/>
    </row>
    <row r="14" spans="1:10" ht="14.25" customHeight="1">
      <c r="A14" s="171"/>
      <c r="B14" s="229" t="s">
        <v>227</v>
      </c>
      <c r="C14" s="229"/>
      <c r="D14" s="229"/>
      <c r="E14" s="229"/>
      <c r="F14" s="172">
        <f ca="1">'Приложение 5'!C17</f>
        <v>0</v>
      </c>
      <c r="G14" s="230">
        <f ca="1">'Приложение 5'!D17</f>
        <v>0</v>
      </c>
      <c r="H14" s="231"/>
      <c r="I14" s="230">
        <f ca="1">'Приложение 5'!E17</f>
        <v>0</v>
      </c>
      <c r="J14" s="231"/>
    </row>
    <row r="15" spans="1:10" ht="30.75" customHeight="1">
      <c r="A15" s="171"/>
      <c r="B15" s="229" t="s">
        <v>228</v>
      </c>
      <c r="C15" s="229"/>
      <c r="D15" s="229"/>
      <c r="E15" s="229"/>
      <c r="F15" s="172"/>
      <c r="G15" s="235"/>
      <c r="H15" s="235"/>
      <c r="I15" s="235"/>
      <c r="J15" s="235"/>
    </row>
    <row r="16" spans="1:10" ht="32.25" customHeight="1">
      <c r="A16" s="170">
        <v>2</v>
      </c>
      <c r="B16" s="229" t="s">
        <v>229</v>
      </c>
      <c r="C16" s="229"/>
      <c r="D16" s="229"/>
      <c r="E16" s="229"/>
      <c r="F16" s="172">
        <f>F18</f>
        <v>0</v>
      </c>
      <c r="G16" s="230">
        <f>G18</f>
        <v>0</v>
      </c>
      <c r="H16" s="231"/>
      <c r="I16" s="230">
        <f>I18</f>
        <v>0</v>
      </c>
      <c r="J16" s="231"/>
    </row>
    <row r="17" spans="1:10" ht="16.5" customHeight="1">
      <c r="A17" s="61"/>
      <c r="B17" s="236" t="s">
        <v>227</v>
      </c>
      <c r="C17" s="237"/>
      <c r="D17" s="237"/>
      <c r="E17" s="237"/>
      <c r="F17" s="173"/>
      <c r="G17" s="230"/>
      <c r="H17" s="231"/>
      <c r="I17" s="230"/>
      <c r="J17" s="231"/>
    </row>
    <row r="18" spans="1:10" ht="30" customHeight="1">
      <c r="A18" s="61"/>
      <c r="B18" s="229" t="s">
        <v>228</v>
      </c>
      <c r="C18" s="229"/>
      <c r="D18" s="229"/>
      <c r="E18" s="229"/>
      <c r="F18" s="172">
        <f ca="1">'Приложение 5'!C23</f>
        <v>0</v>
      </c>
      <c r="G18" s="230">
        <f ca="1">'Приложение 5'!D23</f>
        <v>0</v>
      </c>
      <c r="H18" s="231"/>
      <c r="I18" s="230">
        <f ca="1">'Приложение 5'!E23</f>
        <v>0</v>
      </c>
      <c r="J18" s="231"/>
    </row>
    <row r="19" spans="1:10" ht="16.5">
      <c r="A19" s="62"/>
      <c r="B19" s="238" t="s">
        <v>19</v>
      </c>
      <c r="C19" s="238"/>
      <c r="D19" s="238"/>
      <c r="E19" s="238"/>
      <c r="F19" s="192">
        <f>F13+F16</f>
        <v>0</v>
      </c>
      <c r="G19" s="239">
        <f>G13+G16</f>
        <v>0</v>
      </c>
      <c r="H19" s="240"/>
      <c r="I19" s="239">
        <f>I13+I16</f>
        <v>0</v>
      </c>
      <c r="J19" s="240"/>
    </row>
    <row r="20" spans="1:10">
      <c r="F20" s="63"/>
    </row>
    <row r="21" spans="1:10">
      <c r="F21" s="63"/>
    </row>
  </sheetData>
  <mergeCells count="29"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G12:H12"/>
    <mergeCell ref="B14:E14"/>
    <mergeCell ref="G14:H14"/>
    <mergeCell ref="I14:J14"/>
    <mergeCell ref="B15:E15"/>
    <mergeCell ref="G15:H15"/>
    <mergeCell ref="I15:J15"/>
    <mergeCell ref="I12:J12"/>
    <mergeCell ref="F1:J1"/>
    <mergeCell ref="B13:E13"/>
    <mergeCell ref="G13:H13"/>
    <mergeCell ref="I13:J13"/>
    <mergeCell ref="A9:J9"/>
    <mergeCell ref="F2:J6"/>
    <mergeCell ref="A11:A12"/>
    <mergeCell ref="B11:E12"/>
    <mergeCell ref="F11:J11"/>
  </mergeCells>
  <phoneticPr fontId="0" type="noConversion"/>
  <conditionalFormatting sqref="B2:B7">
    <cfRule type="expression" dxfId="0" priority="1" stopIfTrue="1">
      <formula>$I2&lt;&gt;""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'Приложение 5'!Заголовки_для_печати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2023-12-27T11:51:22Z</dcterms:modified>
</cp:coreProperties>
</file>